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sha\Documents\a_SMTCR\"/>
    </mc:Choice>
  </mc:AlternateContent>
  <xr:revisionPtr revIDLastSave="0" documentId="13_ncr:1_{01F3250E-3BFA-4743-A60B-A2B894EA5503}" xr6:coauthVersionLast="47" xr6:coauthVersionMax="47" xr10:uidLastSave="{00000000-0000-0000-0000-000000000000}"/>
  <bookViews>
    <workbookView xWindow="-108" yWindow="-108" windowWidth="23256" windowHeight="12576" tabRatio="914" firstSheet="1" activeTab="1" xr2:uid="{00000000-000D-0000-FFFF-FFFF00000000}"/>
  </bookViews>
  <sheets>
    <sheet name="Fakturační údaje" sheetId="2" state="hidden" r:id="rId1"/>
    <sheet name="Informace" sheetId="46" r:id="rId2"/>
    <sheet name="Fakturační_údaje" sheetId="3" r:id="rId3"/>
    <sheet name="Poznámky" sheetId="4" r:id="rId4"/>
    <sheet name="final_skupiny" sheetId="5" state="hidden" r:id="rId5"/>
    <sheet name="PF 1" sheetId="13" r:id="rId6"/>
    <sheet name="PF 2" sheetId="14" r:id="rId7"/>
    <sheet name="PF 3" sheetId="15" r:id="rId8"/>
    <sheet name="PF 4" sheetId="16" r:id="rId9"/>
    <sheet name="PF 5" sheetId="17" r:id="rId10"/>
    <sheet name="Miniformace 1" sheetId="18" r:id="rId11"/>
    <sheet name="Miniformace 2" sheetId="19" r:id="rId12"/>
    <sheet name="Miniformace 3" sheetId="20" r:id="rId13"/>
    <sheet name="Twirling corps 2" sheetId="29" state="hidden" r:id="rId14"/>
    <sheet name="Pompony 2" sheetId="30" state="hidden" r:id="rId15"/>
    <sheet name="data" sheetId="31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20" l="1"/>
  <c r="I26" i="19"/>
  <c r="I26" i="18"/>
  <c r="I44" i="17"/>
  <c r="I44" i="16"/>
  <c r="I44" i="15"/>
  <c r="I44" i="14"/>
  <c r="I44" i="13"/>
  <c r="I24" i="20"/>
  <c r="I23" i="20"/>
  <c r="I22" i="20"/>
  <c r="I21" i="20"/>
  <c r="I20" i="20"/>
  <c r="I19" i="20"/>
  <c r="I18" i="20"/>
  <c r="I17" i="20"/>
  <c r="I16" i="20"/>
  <c r="I25" i="20" s="1"/>
  <c r="I24" i="19"/>
  <c r="I23" i="19"/>
  <c r="I22" i="19"/>
  <c r="I21" i="19"/>
  <c r="I20" i="19"/>
  <c r="I19" i="19"/>
  <c r="I18" i="19"/>
  <c r="I17" i="19"/>
  <c r="I25" i="19" s="1"/>
  <c r="I16" i="19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8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G43" i="13" l="1"/>
  <c r="I43" i="13"/>
  <c r="I23" i="18"/>
  <c r="I24" i="18"/>
  <c r="L17" i="2" l="1"/>
  <c r="D17" i="2" s="1"/>
  <c r="L18" i="2"/>
  <c r="D18" i="2" s="1"/>
  <c r="N18" i="2"/>
  <c r="L19" i="2"/>
  <c r="D19" i="2" s="1"/>
  <c r="N19" i="2"/>
  <c r="L20" i="2"/>
  <c r="D20" i="2" s="1"/>
  <c r="N20" i="2"/>
  <c r="L21" i="2"/>
  <c r="D21" i="2" s="1"/>
  <c r="N21" i="2"/>
  <c r="N22" i="2"/>
  <c r="L23" i="2"/>
  <c r="D23" i="2" s="1"/>
  <c r="A4" i="5"/>
  <c r="A5" i="5"/>
  <c r="A6" i="5"/>
  <c r="A7" i="5"/>
  <c r="A8" i="5"/>
  <c r="A9" i="5"/>
  <c r="A10" i="5"/>
  <c r="A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4" i="5"/>
  <c r="D4" i="5"/>
  <c r="E4" i="5"/>
  <c r="F4" i="5"/>
  <c r="G4" i="5"/>
  <c r="H4" i="5"/>
  <c r="I4" i="5"/>
  <c r="D5" i="5"/>
  <c r="E5" i="5"/>
  <c r="F5" i="5"/>
  <c r="G5" i="5"/>
  <c r="H5" i="5"/>
  <c r="I5" i="5"/>
  <c r="B6" i="5"/>
  <c r="D6" i="5"/>
  <c r="E6" i="5"/>
  <c r="F6" i="5"/>
  <c r="G6" i="5"/>
  <c r="H6" i="5"/>
  <c r="I6" i="5"/>
  <c r="D7" i="5"/>
  <c r="E7" i="5"/>
  <c r="F7" i="5"/>
  <c r="G7" i="5"/>
  <c r="H7" i="5"/>
  <c r="I7" i="5"/>
  <c r="B8" i="5"/>
  <c r="D8" i="5"/>
  <c r="E8" i="5"/>
  <c r="F8" i="5"/>
  <c r="G8" i="5"/>
  <c r="H8" i="5"/>
  <c r="I8" i="5"/>
  <c r="B9" i="5"/>
  <c r="D9" i="5"/>
  <c r="E9" i="5"/>
  <c r="F9" i="5"/>
  <c r="G9" i="5"/>
  <c r="H9" i="5"/>
  <c r="I9" i="5"/>
  <c r="B10" i="5"/>
  <c r="D10" i="5"/>
  <c r="E10" i="5"/>
  <c r="F10" i="5"/>
  <c r="G10" i="5"/>
  <c r="H10" i="5"/>
  <c r="I10" i="5"/>
  <c r="B11" i="5"/>
  <c r="D11" i="5"/>
  <c r="E11" i="5"/>
  <c r="F11" i="5"/>
  <c r="G11" i="5"/>
  <c r="H11" i="5"/>
  <c r="I11" i="5"/>
  <c r="B7" i="5"/>
  <c r="G25" i="19"/>
  <c r="B5" i="5"/>
  <c r="G15" i="30"/>
  <c r="G17" i="30"/>
  <c r="L24" i="2" s="1"/>
  <c r="D24" i="2" s="1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15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I19" i="18" l="1"/>
  <c r="I22" i="18"/>
  <c r="I21" i="18"/>
  <c r="I18" i="18"/>
  <c r="I16" i="18"/>
  <c r="I17" i="18"/>
  <c r="I20" i="18"/>
  <c r="E42" i="29"/>
  <c r="F44" i="29" s="1"/>
  <c r="G44" i="29" s="1"/>
  <c r="G42" i="29"/>
  <c r="G43" i="29" s="1"/>
  <c r="L22" i="2"/>
  <c r="D22" i="2" s="1"/>
  <c r="E42" i="30"/>
  <c r="F44" i="30" s="1"/>
  <c r="G44" i="30" s="1"/>
  <c r="G25" i="20"/>
  <c r="I43" i="16"/>
  <c r="G43" i="17"/>
  <c r="H45" i="17" s="1"/>
  <c r="G43" i="16"/>
  <c r="H45" i="16" s="1"/>
  <c r="G43" i="15"/>
  <c r="H45" i="15" s="1"/>
  <c r="I43" i="17"/>
  <c r="I43" i="14"/>
  <c r="D26" i="2"/>
  <c r="I43" i="15"/>
  <c r="G42" i="30"/>
  <c r="G43" i="30" s="1"/>
  <c r="C10" i="5" l="1"/>
  <c r="C7" i="5"/>
  <c r="C11" i="5"/>
  <c r="G43" i="14"/>
  <c r="H45" i="14" s="1"/>
  <c r="I25" i="18"/>
  <c r="G25" i="18"/>
  <c r="H45" i="13"/>
  <c r="C6" i="5" l="1"/>
  <c r="C9" i="5"/>
  <c r="C5" i="5"/>
  <c r="C8" i="5"/>
  <c r="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00000000-0006-0000-0E00-000001000000}">
      <text>
        <r>
          <rPr>
            <b/>
            <sz val="9"/>
            <color indexed="81"/>
            <rFont val="Tahoma"/>
            <charset val="1"/>
          </rPr>
          <t>Minimální počet soutěžících je 5.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1BDC6F39-D171-48D2-8C99-4750B9A6132D}">
      <text>
        <r>
          <rPr>
            <b/>
            <sz val="9"/>
            <color indexed="81"/>
            <rFont val="Tahoma"/>
            <charset val="1"/>
          </rPr>
          <t>Minimální počet soutěžících je 5.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Terezka</author>
  </authors>
  <commentList>
    <comment ref="I15" authorId="0" shapeId="0" xr:uid="{7D3B4192-527E-42E6-853D-3EF4071E0028}">
      <text>
        <r>
          <rPr>
            <b/>
            <sz val="9"/>
            <color indexed="81"/>
            <rFont val="Tahoma"/>
            <charset val="1"/>
          </rPr>
          <t>Minimální počet soutěžících je 5.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5" authorId="0" shapeId="0" xr:uid="{00000000-0006-0000-11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Josef Husák:
</t>
        </r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5" authorId="0" shapeId="0" xr:uid="{00000000-0006-0000-1200-000001000000}">
      <text>
        <r>
          <rPr>
            <sz val="8"/>
            <color indexed="8"/>
            <rFont val="Tahoma"/>
            <family val="2"/>
            <charset val="238"/>
          </rPr>
          <t>rozhodující je věk k 1.9. roku uvedeného v této buňce</t>
        </r>
      </text>
    </comment>
  </commentList>
</comments>
</file>

<file path=xl/sharedStrings.xml><?xml version="1.0" encoding="utf-8"?>
<sst xmlns="http://schemas.openxmlformats.org/spreadsheetml/2006/main" count="1386" uniqueCount="644">
  <si>
    <t>Vážení vedoucí,</t>
  </si>
  <si>
    <t xml:space="preserve">Každá disciplína má svůj list (viz dole- stačí jen překliknout) a na něm je vložená věková tabulka. </t>
  </si>
  <si>
    <t>Těšíme se na setkání s Vámi na soutěži.</t>
  </si>
  <si>
    <t>16. Národní šampionát mažoretek České republiky 2015</t>
  </si>
  <si>
    <t>Údaje pro fakturaci</t>
  </si>
  <si>
    <t>Fakturační adresa</t>
  </si>
  <si>
    <t>email</t>
  </si>
  <si>
    <t>telefon</t>
  </si>
  <si>
    <t>IČ</t>
  </si>
  <si>
    <t>Fakturace</t>
  </si>
  <si>
    <t>Skupiny</t>
  </si>
  <si>
    <t>Taneční twirlingový tým 1</t>
  </si>
  <si>
    <t>Taneční twirlingový tým 2</t>
  </si>
  <si>
    <t>Twirling team 1</t>
  </si>
  <si>
    <t>Twirling team 2</t>
  </si>
  <si>
    <t>Twirling corps 1</t>
  </si>
  <si>
    <t>Twirling corps 2</t>
  </si>
  <si>
    <t>Pompony 1</t>
  </si>
  <si>
    <t>Pompony 2</t>
  </si>
  <si>
    <t>Celkem</t>
  </si>
  <si>
    <t>Poznámka:</t>
  </si>
  <si>
    <t>Národní twirlingový pohár třídy B a C 2015</t>
  </si>
  <si>
    <t>Disciplína</t>
  </si>
  <si>
    <t>Město</t>
  </si>
  <si>
    <t>Kategorie</t>
  </si>
  <si>
    <t>Název skupiny</t>
  </si>
  <si>
    <t>Vedoucí</t>
  </si>
  <si>
    <t>Název pódiové formace</t>
  </si>
  <si>
    <t>Choreograf</t>
  </si>
  <si>
    <t>Délka sk.</t>
  </si>
  <si>
    <t>Parade corps</t>
  </si>
  <si>
    <t>Délka skladby</t>
  </si>
  <si>
    <t>Pochodové defilé (MM+DM)</t>
  </si>
  <si>
    <t>Miniformace</t>
  </si>
  <si>
    <t>Jméno</t>
  </si>
  <si>
    <t>Příjmení</t>
  </si>
  <si>
    <t>B</t>
  </si>
  <si>
    <t>Soutěžní město</t>
  </si>
  <si>
    <t xml:space="preserve">datum narození                 </t>
  </si>
  <si>
    <t>ID číslo</t>
  </si>
  <si>
    <t>měsíc</t>
  </si>
  <si>
    <t>rok</t>
  </si>
  <si>
    <t>věk</t>
  </si>
  <si>
    <t>Natálie</t>
  </si>
  <si>
    <t>Markéta</t>
  </si>
  <si>
    <t>1780/127</t>
  </si>
  <si>
    <t>Šmídová</t>
  </si>
  <si>
    <t>Katrin</t>
  </si>
  <si>
    <t>Marie</t>
  </si>
  <si>
    <t>Kristýna</t>
  </si>
  <si>
    <t>Eliška</t>
  </si>
  <si>
    <t>1780/64</t>
  </si>
  <si>
    <t>Šindelářová</t>
  </si>
  <si>
    <t>Veronika</t>
  </si>
  <si>
    <t>Anna</t>
  </si>
  <si>
    <t>Aneta</t>
  </si>
  <si>
    <t>Johana</t>
  </si>
  <si>
    <t>1780/72</t>
  </si>
  <si>
    <t>Miloslava</t>
  </si>
  <si>
    <t>Pavla</t>
  </si>
  <si>
    <t>Kateřina</t>
  </si>
  <si>
    <t>Adéla</t>
  </si>
  <si>
    <t>Výkonností třída</t>
  </si>
  <si>
    <t>den</t>
  </si>
  <si>
    <t>Potměšilová</t>
  </si>
  <si>
    <t>Nela</t>
  </si>
  <si>
    <t>Barbora</t>
  </si>
  <si>
    <t>Tereza</t>
  </si>
  <si>
    <t>Petra</t>
  </si>
  <si>
    <t>1780/131</t>
  </si>
  <si>
    <t>Truksová</t>
  </si>
  <si>
    <t>Brynychová</t>
  </si>
  <si>
    <t>1780/55</t>
  </si>
  <si>
    <t>Daruová</t>
  </si>
  <si>
    <t>Viktorie</t>
  </si>
  <si>
    <t xml:space="preserve">Choreograf </t>
  </si>
  <si>
    <t>Pozor čas vyplň m:ss, př. 2:05</t>
  </si>
  <si>
    <t>Nikola</t>
  </si>
  <si>
    <t>Karolína</t>
  </si>
  <si>
    <t>Novotná</t>
  </si>
  <si>
    <t>1780/63</t>
  </si>
  <si>
    <t>Radka</t>
  </si>
  <si>
    <t>Počet soutěžících ve skupině</t>
  </si>
  <si>
    <t>průměr</t>
  </si>
  <si>
    <t>Věková kategorie</t>
  </si>
  <si>
    <t>Skohoutilová</t>
  </si>
  <si>
    <t>Denisa</t>
  </si>
  <si>
    <t>1780/126</t>
  </si>
  <si>
    <t>Sára</t>
  </si>
  <si>
    <t>Koryčánková</t>
  </si>
  <si>
    <t>Twirling corps</t>
  </si>
  <si>
    <t>Mistrovství ČR TW</t>
  </si>
  <si>
    <t>Plzeň</t>
  </si>
  <si>
    <t xml:space="preserve">Pompony </t>
  </si>
  <si>
    <t>NTP B a C</t>
  </si>
  <si>
    <t>Lomnice nad Popelkou</t>
  </si>
  <si>
    <t>Pompony</t>
  </si>
  <si>
    <t>příjmení</t>
  </si>
  <si>
    <t>klíč</t>
  </si>
  <si>
    <t>reg. Číslo=ID číslo</t>
  </si>
  <si>
    <t>město</t>
  </si>
  <si>
    <t>kolo</t>
  </si>
  <si>
    <t>diplom ano</t>
  </si>
  <si>
    <t>Baštýřová</t>
  </si>
  <si>
    <t>KristýnaBaštýřová</t>
  </si>
  <si>
    <t>770/65</t>
  </si>
  <si>
    <t>1k</t>
  </si>
  <si>
    <t>bez diplomu</t>
  </si>
  <si>
    <t>Bohušová</t>
  </si>
  <si>
    <t>Sabina</t>
  </si>
  <si>
    <t>SabinaBohušová</t>
  </si>
  <si>
    <t>330/250</t>
  </si>
  <si>
    <t>KateřinaBohušová</t>
  </si>
  <si>
    <t>330/249</t>
  </si>
  <si>
    <t>Burdová</t>
  </si>
  <si>
    <t>KateřinaBurdová</t>
  </si>
  <si>
    <t>2013/4</t>
  </si>
  <si>
    <t>Fekiačová</t>
  </si>
  <si>
    <t>DenisaFekiačová</t>
  </si>
  <si>
    <t>470/80</t>
  </si>
  <si>
    <t>Helebrandová</t>
  </si>
  <si>
    <t>NelaHelebrandová</t>
  </si>
  <si>
    <t>470/98</t>
  </si>
  <si>
    <t>Huňková</t>
  </si>
  <si>
    <t>Zuzana</t>
  </si>
  <si>
    <t>ZuzanaHuňková</t>
  </si>
  <si>
    <t>1850/7</t>
  </si>
  <si>
    <t>Jermářová</t>
  </si>
  <si>
    <t>TerezaJermářová</t>
  </si>
  <si>
    <t>1690/20</t>
  </si>
  <si>
    <t>Kadlecová</t>
  </si>
  <si>
    <t>VeronikaKadlecová</t>
  </si>
  <si>
    <t>770/26</t>
  </si>
  <si>
    <t>Lávičková</t>
  </si>
  <si>
    <t>Michaela</t>
  </si>
  <si>
    <t>MichaelaLávičková</t>
  </si>
  <si>
    <t>330/115</t>
  </si>
  <si>
    <t>Mocová</t>
  </si>
  <si>
    <t>NatálieMocová</t>
  </si>
  <si>
    <t>1700/28</t>
  </si>
  <si>
    <t>Moravčíková</t>
  </si>
  <si>
    <t>NatálieMoravčíková</t>
  </si>
  <si>
    <t>330/127</t>
  </si>
  <si>
    <t>BarboraNovotná</t>
  </si>
  <si>
    <t>220/152</t>
  </si>
  <si>
    <t>Ondráčková</t>
  </si>
  <si>
    <t>MarkétaOndráčková</t>
  </si>
  <si>
    <t>1690/11</t>
  </si>
  <si>
    <t>Pecháčková</t>
  </si>
  <si>
    <t>Nikol</t>
  </si>
  <si>
    <t>NikolPecháčková</t>
  </si>
  <si>
    <t>1700/6</t>
  </si>
  <si>
    <t>Provazníková</t>
  </si>
  <si>
    <t>TerezaProvazníková</t>
  </si>
  <si>
    <t>470/85</t>
  </si>
  <si>
    <t>Ratimcová</t>
  </si>
  <si>
    <t>MichaelaRatimcová</t>
  </si>
  <si>
    <t>1700/68</t>
  </si>
  <si>
    <t>Richterová</t>
  </si>
  <si>
    <t>NatálieRichterová</t>
  </si>
  <si>
    <t>1700/69</t>
  </si>
  <si>
    <t>Slezák</t>
  </si>
  <si>
    <t>Vojtěch</t>
  </si>
  <si>
    <t>VojtěchSlezák</t>
  </si>
  <si>
    <t>1710/74</t>
  </si>
  <si>
    <t>Smetanová</t>
  </si>
  <si>
    <t>MarieSmetanová</t>
  </si>
  <si>
    <t>1690/25</t>
  </si>
  <si>
    <t>Smrčková</t>
  </si>
  <si>
    <t>Eva</t>
  </si>
  <si>
    <t>EvaSmrčková</t>
  </si>
  <si>
    <t>470/100</t>
  </si>
  <si>
    <t>Staňková</t>
  </si>
  <si>
    <t>MichaelaStaňková</t>
  </si>
  <si>
    <t>330/118</t>
  </si>
  <si>
    <t>Svobodová</t>
  </si>
  <si>
    <t>Jana</t>
  </si>
  <si>
    <t>JanaSvobodová</t>
  </si>
  <si>
    <t>1690/47</t>
  </si>
  <si>
    <t>Tužilová</t>
  </si>
  <si>
    <t>KateřinaTužilová</t>
  </si>
  <si>
    <t>1690/15</t>
  </si>
  <si>
    <t>Ullmannová</t>
  </si>
  <si>
    <t>Camilla</t>
  </si>
  <si>
    <t>CamillaUllmannová</t>
  </si>
  <si>
    <t>470/110</t>
  </si>
  <si>
    <t>Váňová</t>
  </si>
  <si>
    <t>AnnaVáňová</t>
  </si>
  <si>
    <t>1700/17</t>
  </si>
  <si>
    <t>Vazačová</t>
  </si>
  <si>
    <t>AnetaVazačová</t>
  </si>
  <si>
    <t>4010/1</t>
  </si>
  <si>
    <t>Žikavská</t>
  </si>
  <si>
    <t>JanaŽikavská</t>
  </si>
  <si>
    <t>470/58</t>
  </si>
  <si>
    <t>Žižková</t>
  </si>
  <si>
    <t>AnnaŽižková</t>
  </si>
  <si>
    <t>210/230</t>
  </si>
  <si>
    <t>Suránová</t>
  </si>
  <si>
    <t>SabinaSuránová</t>
  </si>
  <si>
    <t>8020/1</t>
  </si>
  <si>
    <t>Batelov</t>
  </si>
  <si>
    <t>2k</t>
  </si>
  <si>
    <t>Makovičková</t>
  </si>
  <si>
    <t>Lucie</t>
  </si>
  <si>
    <t>LucieMakovičková</t>
  </si>
  <si>
    <t>8019/1</t>
  </si>
  <si>
    <t>Jannies Batelov</t>
  </si>
  <si>
    <t>Kalandrová</t>
  </si>
  <si>
    <t>EvaKalandrová</t>
  </si>
  <si>
    <t>3038/1</t>
  </si>
  <si>
    <t>Twirlgirls Moravská Třebová</t>
  </si>
  <si>
    <t>Kolomá</t>
  </si>
  <si>
    <t>Tina</t>
  </si>
  <si>
    <t>TinaKolomá</t>
  </si>
  <si>
    <t>3038/2</t>
  </si>
  <si>
    <t>Vimrová</t>
  </si>
  <si>
    <t>TerezaVimrová</t>
  </si>
  <si>
    <t>470/52</t>
  </si>
  <si>
    <t>Oskarky Ostrov</t>
  </si>
  <si>
    <t>Beranová</t>
  </si>
  <si>
    <t>EvaBeranová</t>
  </si>
  <si>
    <t>1950/20</t>
  </si>
  <si>
    <t>Dobrovice</t>
  </si>
  <si>
    <t>VeronikaBurdová</t>
  </si>
  <si>
    <t>1850/43</t>
  </si>
  <si>
    <t>Viva Liberec</t>
  </si>
  <si>
    <t>Petrowská</t>
  </si>
  <si>
    <t>JanaPetrowská</t>
  </si>
  <si>
    <t>1780/125</t>
  </si>
  <si>
    <t>Rondo, Ronov nad Doubravou</t>
  </si>
  <si>
    <t>Prýmková</t>
  </si>
  <si>
    <t>EliškaPrýmková</t>
  </si>
  <si>
    <t>1700/76</t>
  </si>
  <si>
    <t>Pomněnky Kosmonosy</t>
  </si>
  <si>
    <t>Vajsejtlová</t>
  </si>
  <si>
    <t>Anita</t>
  </si>
  <si>
    <t>AnitaVajsejtlová</t>
  </si>
  <si>
    <t>210/66</t>
  </si>
  <si>
    <t>Zlaté Prahy</t>
  </si>
  <si>
    <t>Kopřivová</t>
  </si>
  <si>
    <t>AnnaKopřivová</t>
  </si>
  <si>
    <t>1850/23</t>
  </si>
  <si>
    <t>MichaelaVajsejtlová</t>
  </si>
  <si>
    <t>770/164</t>
  </si>
  <si>
    <t>Mažoretky Zlaté Prahy</t>
  </si>
  <si>
    <t>Drahná</t>
  </si>
  <si>
    <t>JanaDrahná</t>
  </si>
  <si>
    <t>220/107</t>
  </si>
  <si>
    <t>Poděbrady</t>
  </si>
  <si>
    <t>Průšová</t>
  </si>
  <si>
    <t>Daniela</t>
  </si>
  <si>
    <t>DanielaPrůšová</t>
  </si>
  <si>
    <t>220/111</t>
  </si>
  <si>
    <t>Krejčíková</t>
  </si>
  <si>
    <t>TerezaKrejčíková</t>
  </si>
  <si>
    <t>220/87</t>
  </si>
  <si>
    <t>Vernerová</t>
  </si>
  <si>
    <t>TerezaVernerová</t>
  </si>
  <si>
    <t>1690/49</t>
  </si>
  <si>
    <t>Louny</t>
  </si>
  <si>
    <t>Abdeslamová</t>
  </si>
  <si>
    <t>Sarah</t>
  </si>
  <si>
    <t>SarahAbdeslamová</t>
  </si>
  <si>
    <t>1690/1</t>
  </si>
  <si>
    <t>TerezaTruksová</t>
  </si>
  <si>
    <t>Vavřina</t>
  </si>
  <si>
    <t>VojtěchVavřina</t>
  </si>
  <si>
    <t>3043/13</t>
  </si>
  <si>
    <t>čáslav</t>
  </si>
  <si>
    <t>Kábrt</t>
  </si>
  <si>
    <t>Lubomír</t>
  </si>
  <si>
    <t>LubomírKábrt</t>
  </si>
  <si>
    <t>3043/V1</t>
  </si>
  <si>
    <t>3k</t>
  </si>
  <si>
    <t>AdélaKoryčánková</t>
  </si>
  <si>
    <t>3043/9</t>
  </si>
  <si>
    <t>Tomášková</t>
  </si>
  <si>
    <t>Pavlína</t>
  </si>
  <si>
    <t>PavlínaTomášková</t>
  </si>
  <si>
    <t>3043/8</t>
  </si>
  <si>
    <t>Kirchnerová</t>
  </si>
  <si>
    <t>EliškaKirchnerová</t>
  </si>
  <si>
    <t>4001/1</t>
  </si>
  <si>
    <t>Plašilová</t>
  </si>
  <si>
    <t>KarolínaPlašilová</t>
  </si>
  <si>
    <t>3043/5</t>
  </si>
  <si>
    <t>Ondrašíková</t>
  </si>
  <si>
    <t>Klára</t>
  </si>
  <si>
    <t>KláraOndrašíková</t>
  </si>
  <si>
    <t>3043/V2</t>
  </si>
  <si>
    <t>Peřinová</t>
  </si>
  <si>
    <t>KláraPeřinová</t>
  </si>
  <si>
    <t>1980/20</t>
  </si>
  <si>
    <t>OPOČNO</t>
  </si>
  <si>
    <t>4k</t>
  </si>
  <si>
    <t>Czervoniaková</t>
  </si>
  <si>
    <t>DenisaCzervoniaková</t>
  </si>
  <si>
    <t>2150/1</t>
  </si>
  <si>
    <t>POSTOLOPRTY</t>
  </si>
  <si>
    <t>Ludvíková</t>
  </si>
  <si>
    <t>AnnaLudvíková</t>
  </si>
  <si>
    <t>1980/18</t>
  </si>
  <si>
    <t>Hájková</t>
  </si>
  <si>
    <t>PavlaHájková</t>
  </si>
  <si>
    <t>1790/V2</t>
  </si>
  <si>
    <t>MOHELNICE</t>
  </si>
  <si>
    <t>Parmová</t>
  </si>
  <si>
    <t>Iva</t>
  </si>
  <si>
    <t>IvaParmová</t>
  </si>
  <si>
    <t>1790/5</t>
  </si>
  <si>
    <t>Mlynková</t>
  </si>
  <si>
    <t>NikolaMlynková</t>
  </si>
  <si>
    <t>?</t>
  </si>
  <si>
    <t>ČÁSLAV</t>
  </si>
  <si>
    <t>Littová</t>
  </si>
  <si>
    <t>TerezaLittová</t>
  </si>
  <si>
    <t>3043/7</t>
  </si>
  <si>
    <t>KristýnaBeranová</t>
  </si>
  <si>
    <t>220/72</t>
  </si>
  <si>
    <t>Jiřičková</t>
  </si>
  <si>
    <t>Gabriela</t>
  </si>
  <si>
    <t>GabrielaJiřičková</t>
  </si>
  <si>
    <t>600/50</t>
  </si>
  <si>
    <t>Paříková</t>
  </si>
  <si>
    <t>AdélaPaříková</t>
  </si>
  <si>
    <t>1950/33</t>
  </si>
  <si>
    <t>Kovářová</t>
  </si>
  <si>
    <t>PetraKovářová</t>
  </si>
  <si>
    <t>1950/9</t>
  </si>
  <si>
    <t>Miškovská</t>
  </si>
  <si>
    <t>VeronikaMiškovská</t>
  </si>
  <si>
    <t>1850/85</t>
  </si>
  <si>
    <t>Liberec</t>
  </si>
  <si>
    <t>5k</t>
  </si>
  <si>
    <t>Kavánová</t>
  </si>
  <si>
    <t>RadkaKavánová</t>
  </si>
  <si>
    <t>1850/42</t>
  </si>
  <si>
    <t>Graslová</t>
  </si>
  <si>
    <t>KristýnaGraslová</t>
  </si>
  <si>
    <t>2150/4</t>
  </si>
  <si>
    <t>Postoloprty</t>
  </si>
  <si>
    <t>Bednářová</t>
  </si>
  <si>
    <t>Marie-Anna</t>
  </si>
  <si>
    <t>Marie-AnnaBednářová</t>
  </si>
  <si>
    <t>1950/16</t>
  </si>
  <si>
    <t>BEZ DIPLOMU</t>
  </si>
  <si>
    <t>Řápková</t>
  </si>
  <si>
    <t>Romana</t>
  </si>
  <si>
    <t>RomanaŘápková</t>
  </si>
  <si>
    <t>1720/68</t>
  </si>
  <si>
    <t>Praha</t>
  </si>
  <si>
    <t>DanielaKopřivová</t>
  </si>
  <si>
    <t>1720/158</t>
  </si>
  <si>
    <t>Liběna</t>
  </si>
  <si>
    <t>LiběnaŘápková</t>
  </si>
  <si>
    <t>1720/203</t>
  </si>
  <si>
    <t>Hrstková</t>
  </si>
  <si>
    <t>BarboraHrstková</t>
  </si>
  <si>
    <t>1850/73</t>
  </si>
  <si>
    <t>Ullrichová</t>
  </si>
  <si>
    <t>Erika</t>
  </si>
  <si>
    <t>ErikaUllrichová</t>
  </si>
  <si>
    <t>1850/75</t>
  </si>
  <si>
    <t>liberec</t>
  </si>
  <si>
    <t>6k</t>
  </si>
  <si>
    <t>Trnková</t>
  </si>
  <si>
    <t>AnnaTrnková</t>
  </si>
  <si>
    <t>8022/1</t>
  </si>
  <si>
    <t>žatec</t>
  </si>
  <si>
    <t>Nguyen</t>
  </si>
  <si>
    <t>Thi Thuy Trang</t>
  </si>
  <si>
    <t>Thi Thuy TrangNguyen</t>
  </si>
  <si>
    <t>470/70</t>
  </si>
  <si>
    <t>Ostrov</t>
  </si>
  <si>
    <t>Slavíková</t>
  </si>
  <si>
    <t>Patricie</t>
  </si>
  <si>
    <t>PatricieSlavíková</t>
  </si>
  <si>
    <t>470/106</t>
  </si>
  <si>
    <t>Fábryová</t>
  </si>
  <si>
    <t>TerezaFábryová</t>
  </si>
  <si>
    <t>470/136</t>
  </si>
  <si>
    <t>Gordíková</t>
  </si>
  <si>
    <t>Dominika</t>
  </si>
  <si>
    <t>DominikaGordíková</t>
  </si>
  <si>
    <t>470/130</t>
  </si>
  <si>
    <t>Stránská</t>
  </si>
  <si>
    <t>NikolaStránská</t>
  </si>
  <si>
    <t>470/112</t>
  </si>
  <si>
    <t>Nováková</t>
  </si>
  <si>
    <t>AdélaNováková</t>
  </si>
  <si>
    <t>470/47</t>
  </si>
  <si>
    <t>Šmejkalová</t>
  </si>
  <si>
    <t>Andrea</t>
  </si>
  <si>
    <t>AndreaŠmejkalová</t>
  </si>
  <si>
    <t>470/140</t>
  </si>
  <si>
    <t>Borkovcová</t>
  </si>
  <si>
    <t>KateřinaBorkovcová</t>
  </si>
  <si>
    <t>1850/41</t>
  </si>
  <si>
    <t>7k</t>
  </si>
  <si>
    <t>Vápeníková</t>
  </si>
  <si>
    <t>NatálieVápeníková</t>
  </si>
  <si>
    <t>3042/1</t>
  </si>
  <si>
    <t>Šubínová</t>
  </si>
  <si>
    <t>Beata</t>
  </si>
  <si>
    <t>BeataŠubínová</t>
  </si>
  <si>
    <t>3035/6</t>
  </si>
  <si>
    <t>8k</t>
  </si>
  <si>
    <t>Mezeiová</t>
  </si>
  <si>
    <t>Lenka</t>
  </si>
  <si>
    <t>LenkaMezeiová</t>
  </si>
  <si>
    <t>3035/5</t>
  </si>
  <si>
    <t>Klikarová</t>
  </si>
  <si>
    <t>KateřinaKlikarová</t>
  </si>
  <si>
    <t>1700/64</t>
  </si>
  <si>
    <t>Hušáková</t>
  </si>
  <si>
    <t>ZuzanaHušáková</t>
  </si>
  <si>
    <t>1700/54</t>
  </si>
  <si>
    <t>Ulmanová</t>
  </si>
  <si>
    <t>AndreaUlmanová</t>
  </si>
  <si>
    <t>1700/46</t>
  </si>
  <si>
    <t>Kirchschlägerová</t>
  </si>
  <si>
    <t>AnetaKirchschlägerová</t>
  </si>
  <si>
    <t>1700/87</t>
  </si>
  <si>
    <t>Šitlerová</t>
  </si>
  <si>
    <t>ViktorieŠitlerová</t>
  </si>
  <si>
    <t>4003/1</t>
  </si>
  <si>
    <t>Schejbalová</t>
  </si>
  <si>
    <t>LenkaSchejbalová</t>
  </si>
  <si>
    <t>3042/4</t>
  </si>
  <si>
    <t>AdélaBurdová</t>
  </si>
  <si>
    <t>1850/101</t>
  </si>
  <si>
    <t>Chudobová</t>
  </si>
  <si>
    <t>KarolínaChudobová</t>
  </si>
  <si>
    <t>1700/85</t>
  </si>
  <si>
    <t>Kolářová</t>
  </si>
  <si>
    <t>DanielaKolářová</t>
  </si>
  <si>
    <t>420/55</t>
  </si>
  <si>
    <t>Kronusová</t>
  </si>
  <si>
    <t>PavlínaKronusová</t>
  </si>
  <si>
    <t>420/43</t>
  </si>
  <si>
    <t>MiloslavaBrynychová</t>
  </si>
  <si>
    <t>Syrová</t>
  </si>
  <si>
    <t>AndreaSyrová</t>
  </si>
  <si>
    <t>3035/9</t>
  </si>
  <si>
    <t>Dobiášová</t>
  </si>
  <si>
    <t>MichaelaDobiášová</t>
  </si>
  <si>
    <t>3035/8</t>
  </si>
  <si>
    <t>Ronovská</t>
  </si>
  <si>
    <t>KristýnaRonovská</t>
  </si>
  <si>
    <t>3035/2</t>
  </si>
  <si>
    <t>Monika</t>
  </si>
  <si>
    <t>MonikaŠubínová</t>
  </si>
  <si>
    <t>3035/3</t>
  </si>
  <si>
    <t>KateřinaRonovská</t>
  </si>
  <si>
    <t>3035/V1</t>
  </si>
  <si>
    <t>Marta</t>
  </si>
  <si>
    <t>MartaPotměšilová</t>
  </si>
  <si>
    <t>3035/7</t>
  </si>
  <si>
    <t>MichaelaSvobodová</t>
  </si>
  <si>
    <t>1690/26</t>
  </si>
  <si>
    <t>9k</t>
  </si>
  <si>
    <t>Plzáková</t>
  </si>
  <si>
    <t>KristýnaPlzáková</t>
  </si>
  <si>
    <t>1690/78</t>
  </si>
  <si>
    <t>Tomišincová</t>
  </si>
  <si>
    <t>Milada</t>
  </si>
  <si>
    <t>MiladaTomišincová</t>
  </si>
  <si>
    <t>1690/14</t>
  </si>
  <si>
    <t>Šlégrová</t>
  </si>
  <si>
    <t>BarboraŠlégrová</t>
  </si>
  <si>
    <t>1690/48</t>
  </si>
  <si>
    <t>Havlištová</t>
  </si>
  <si>
    <t>Natalia</t>
  </si>
  <si>
    <t>NataliaHavlištová</t>
  </si>
  <si>
    <t>1690/27</t>
  </si>
  <si>
    <t>Lavičková</t>
  </si>
  <si>
    <t>Silvie</t>
  </si>
  <si>
    <t>SilvieLavičková</t>
  </si>
  <si>
    <t>1690/100</t>
  </si>
  <si>
    <t>Holubcová</t>
  </si>
  <si>
    <t>JohanaHolubcová</t>
  </si>
  <si>
    <t>1690/95</t>
  </si>
  <si>
    <t>Báchorová</t>
  </si>
  <si>
    <t>KateřinaBáchorová</t>
  </si>
  <si>
    <t>470/131</t>
  </si>
  <si>
    <t>Sainerová</t>
  </si>
  <si>
    <t>MarkétaSainerová</t>
  </si>
  <si>
    <t>1690/45</t>
  </si>
  <si>
    <t>Menclová</t>
  </si>
  <si>
    <t>Martina</t>
  </si>
  <si>
    <t>MartinaMenclová</t>
  </si>
  <si>
    <t>470/87</t>
  </si>
  <si>
    <t>Ipserová</t>
  </si>
  <si>
    <t>JanaIpserová</t>
  </si>
  <si>
    <t>1690/107</t>
  </si>
  <si>
    <t>Paušová</t>
  </si>
  <si>
    <t>KristýnaPaušová</t>
  </si>
  <si>
    <t>1690/59</t>
  </si>
  <si>
    <t>Bubáková</t>
  </si>
  <si>
    <t>KarolínaBubáková</t>
  </si>
  <si>
    <t>1690/91</t>
  </si>
  <si>
    <t>Zlámalová</t>
  </si>
  <si>
    <t>NikolaZlámalová</t>
  </si>
  <si>
    <t>2000/38</t>
  </si>
  <si>
    <t>10k</t>
  </si>
  <si>
    <t>Smýkalová</t>
  </si>
  <si>
    <t>LenkaSmýkalová</t>
  </si>
  <si>
    <t>2000/34</t>
  </si>
  <si>
    <t>Krýzlová</t>
  </si>
  <si>
    <t>LucieKrýzlová</t>
  </si>
  <si>
    <t>770/130</t>
  </si>
  <si>
    <t>DenisaSkohoutilová</t>
  </si>
  <si>
    <t>2160/1</t>
  </si>
  <si>
    <t>Jančíková</t>
  </si>
  <si>
    <t>MichaelaJančíková</t>
  </si>
  <si>
    <t>1560/38</t>
  </si>
  <si>
    <t>Hanzalíková</t>
  </si>
  <si>
    <t>LucieHanzalíková</t>
  </si>
  <si>
    <t>770/22</t>
  </si>
  <si>
    <t>Prskavcová</t>
  </si>
  <si>
    <t>TerezaPrskavcová</t>
  </si>
  <si>
    <t>1700/91</t>
  </si>
  <si>
    <t>Graclová</t>
  </si>
  <si>
    <t>Dorotea</t>
  </si>
  <si>
    <t>DoroteaGraclová</t>
  </si>
  <si>
    <t>1950/4</t>
  </si>
  <si>
    <t>Libuše Marie</t>
  </si>
  <si>
    <t>Libuše MarieNovotná</t>
  </si>
  <si>
    <t>2160/3</t>
  </si>
  <si>
    <t>Zikmundová</t>
  </si>
  <si>
    <t>NatálieZikmundová</t>
  </si>
  <si>
    <t>4002/1</t>
  </si>
  <si>
    <t>Nejedlá</t>
  </si>
  <si>
    <t>TerezaNejedlá</t>
  </si>
  <si>
    <t>4011/1</t>
  </si>
  <si>
    <t>Kirchner</t>
  </si>
  <si>
    <t>Šimon</t>
  </si>
  <si>
    <t>ŠimonKirchner</t>
  </si>
  <si>
    <t>4001/2</t>
  </si>
  <si>
    <t>Miková</t>
  </si>
  <si>
    <t>Sofie Elizabeth</t>
  </si>
  <si>
    <t>Sofie ElizabethMiková</t>
  </si>
  <si>
    <t>800/98</t>
  </si>
  <si>
    <t>TerezaDaruová</t>
  </si>
  <si>
    <t>SáraŠmídová</t>
  </si>
  <si>
    <t>RadkaŠindelářová</t>
  </si>
  <si>
    <t>Chromá</t>
  </si>
  <si>
    <t>KláraChromá</t>
  </si>
  <si>
    <t>770/119</t>
  </si>
  <si>
    <t>11k</t>
  </si>
  <si>
    <t>Ježková</t>
  </si>
  <si>
    <t>BarboraJežková</t>
  </si>
  <si>
    <t>770/106</t>
  </si>
  <si>
    <t>Vojtková</t>
  </si>
  <si>
    <t>Adriana</t>
  </si>
  <si>
    <t>AdrianaVojtková</t>
  </si>
  <si>
    <t>1780/80</t>
  </si>
  <si>
    <t>KatrinŠmídová</t>
  </si>
  <si>
    <t>Fišerová</t>
  </si>
  <si>
    <t>NikolaFišerová</t>
  </si>
  <si>
    <t>1850/102</t>
  </si>
  <si>
    <t>Šramová</t>
  </si>
  <si>
    <t>MichaelaŠramová</t>
  </si>
  <si>
    <t>770/137</t>
  </si>
  <si>
    <t>Prokopová</t>
  </si>
  <si>
    <t>EliškaProkopová</t>
  </si>
  <si>
    <t>1950/60</t>
  </si>
  <si>
    <t>Urbanczyková</t>
  </si>
  <si>
    <t>JanaUrbanczyková</t>
  </si>
  <si>
    <t>3042/5</t>
  </si>
  <si>
    <t>MichaelaTrnková</t>
  </si>
  <si>
    <t>3042/2</t>
  </si>
  <si>
    <t>Ulbrichová</t>
  </si>
  <si>
    <t>Valérie</t>
  </si>
  <si>
    <t>ValérieUlbrichová</t>
  </si>
  <si>
    <t>8021/1</t>
  </si>
  <si>
    <t>VeronikaŠindelářová</t>
  </si>
  <si>
    <t>Pavlíčková</t>
  </si>
  <si>
    <t>AnetaPavlíčková</t>
  </si>
  <si>
    <t>770/80</t>
  </si>
  <si>
    <t>AdélaSyrová</t>
  </si>
  <si>
    <t>3035/21</t>
  </si>
  <si>
    <t>Horáková</t>
  </si>
  <si>
    <t>MarkétaHoráková</t>
  </si>
  <si>
    <t>1980/35</t>
  </si>
  <si>
    <t>Dvořáková</t>
  </si>
  <si>
    <t>ZuzanaDvořáková</t>
  </si>
  <si>
    <t>770/117</t>
  </si>
  <si>
    <t>Podrazilová</t>
  </si>
  <si>
    <t>NikolaPodrazilová</t>
  </si>
  <si>
    <t>300/48</t>
  </si>
  <si>
    <t>12k</t>
  </si>
  <si>
    <t>Simonová</t>
  </si>
  <si>
    <t>VeronikaSimonová</t>
  </si>
  <si>
    <t>300/42</t>
  </si>
  <si>
    <t>Ludmila</t>
  </si>
  <si>
    <t>LudmilaHoráková</t>
  </si>
  <si>
    <t>3036/10</t>
  </si>
  <si>
    <t>AnnaHoráková</t>
  </si>
  <si>
    <t>3036/3</t>
  </si>
  <si>
    <t>Dráňová</t>
  </si>
  <si>
    <t>LucieDráňová</t>
  </si>
  <si>
    <t>3036/14</t>
  </si>
  <si>
    <t>Chytilová</t>
  </si>
  <si>
    <t>DenisaChytilová</t>
  </si>
  <si>
    <t>1560/28</t>
  </si>
  <si>
    <t>Hádlíková</t>
  </si>
  <si>
    <t>KateřinaHádlíková</t>
  </si>
  <si>
    <t>1560/27</t>
  </si>
  <si>
    <t>Bahulová</t>
  </si>
  <si>
    <t>Ivona</t>
  </si>
  <si>
    <t>IvonaBahulová</t>
  </si>
  <si>
    <t>1560/31</t>
  </si>
  <si>
    <t>Očadlíková</t>
  </si>
  <si>
    <t>LucieOčadlíková</t>
  </si>
  <si>
    <t>1560/37</t>
  </si>
  <si>
    <t>Čepická</t>
  </si>
  <si>
    <t>LucieČepická</t>
  </si>
  <si>
    <t>1560/36</t>
  </si>
  <si>
    <t>Kubíková</t>
  </si>
  <si>
    <t>NatálieKubíková</t>
  </si>
  <si>
    <t>1560/43</t>
  </si>
  <si>
    <t>Krajčová</t>
  </si>
  <si>
    <t>EliškaKrajčová</t>
  </si>
  <si>
    <t>1560/65</t>
  </si>
  <si>
    <t>Obidová</t>
  </si>
  <si>
    <t>Marcela</t>
  </si>
  <si>
    <t>MarcelaObidová</t>
  </si>
  <si>
    <t>3036/8</t>
  </si>
  <si>
    <t>V případě jakýchkoliv dotazů volejte Tereze Janouškové - tel: 704 027 230 - technické ředitelce pro mažoretky</t>
  </si>
  <si>
    <t>Termíny zasílání přihlášek:</t>
  </si>
  <si>
    <t>Pochodové defilé (DM)</t>
  </si>
  <si>
    <t>Jméno, příjmení</t>
  </si>
  <si>
    <t>Název klubu</t>
  </si>
  <si>
    <t>E-mail</t>
  </si>
  <si>
    <t>Telefon</t>
  </si>
  <si>
    <t>IČO</t>
  </si>
  <si>
    <t>Pódiová formace</t>
  </si>
  <si>
    <t>Na této soutěži není pochodové defilé.</t>
  </si>
  <si>
    <t>Klub, který má více soutěžních skupin, vyplní tolik listů, kolik má skupin.</t>
  </si>
  <si>
    <t xml:space="preserve">velmi si ceníme, že jste se rozhodli soutěžit  ve Svazu mažoretek a twirlingu ČR, z.s. </t>
  </si>
  <si>
    <r>
      <t>Přihlášky pro skupiny, miniformace zasílejte elektronicky na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mazoretky@nbta.cz</t>
    </r>
    <r>
      <rPr>
        <u/>
        <sz val="14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a to do</t>
    </r>
    <r>
      <rPr>
        <b/>
        <u/>
        <sz val="14"/>
        <color theme="1"/>
        <rFont val="Times New Roman"/>
        <family val="1"/>
        <charset val="238"/>
      </rPr>
      <t xml:space="preserve"> 31.8.2021.</t>
    </r>
  </si>
  <si>
    <t>referenční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</si>
</sst>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h:mm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indexed="9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4"/>
      <color rgb="FFFF0000"/>
      <name val="Times New Roman"/>
      <family val="1"/>
      <charset val="238"/>
    </font>
    <font>
      <sz val="12"/>
      <color indexed="1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55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09">
    <xf numFmtId="0" fontId="0" fillId="0" borderId="0" xfId="0"/>
    <xf numFmtId="0" fontId="4" fillId="0" borderId="0" xfId="30" applyFont="1" applyProtection="1">
      <protection hidden="1"/>
    </xf>
    <xf numFmtId="0" fontId="5" fillId="0" borderId="0" xfId="30" applyFont="1" applyProtection="1">
      <protection hidden="1"/>
    </xf>
    <xf numFmtId="0" fontId="6" fillId="0" borderId="0" xfId="30" applyFont="1" applyProtection="1">
      <protection hidden="1"/>
    </xf>
    <xf numFmtId="1" fontId="6" fillId="0" borderId="0" xfId="30" applyNumberFormat="1" applyFont="1" applyProtection="1">
      <protection hidden="1"/>
    </xf>
    <xf numFmtId="0" fontId="7" fillId="0" borderId="0" xfId="30" applyFont="1" applyBorder="1" applyAlignment="1" applyProtection="1">
      <alignment horizontal="center"/>
      <protection hidden="1"/>
    </xf>
    <xf numFmtId="0" fontId="8" fillId="0" borderId="0" xfId="30" applyFont="1" applyAlignment="1" applyProtection="1">
      <protection hidden="1"/>
    </xf>
    <xf numFmtId="1" fontId="8" fillId="0" borderId="0" xfId="30" applyNumberFormat="1" applyFont="1" applyAlignment="1" applyProtection="1">
      <protection hidden="1"/>
    </xf>
    <xf numFmtId="0" fontId="7" fillId="0" borderId="0" xfId="30" applyFont="1" applyAlignment="1" applyProtection="1">
      <protection hidden="1"/>
    </xf>
    <xf numFmtId="0" fontId="9" fillId="4" borderId="1" xfId="30" applyFont="1" applyFill="1" applyBorder="1" applyProtection="1">
      <protection hidden="1"/>
    </xf>
    <xf numFmtId="0" fontId="9" fillId="4" borderId="3" xfId="30" applyFont="1" applyFill="1" applyBorder="1" applyProtection="1">
      <protection hidden="1"/>
    </xf>
    <xf numFmtId="0" fontId="5" fillId="4" borderId="2" xfId="30" applyFont="1" applyFill="1" applyBorder="1" applyProtection="1">
      <protection hidden="1"/>
    </xf>
    <xf numFmtId="0" fontId="7" fillId="0" borderId="0" xfId="30" applyFont="1" applyAlignment="1" applyProtection="1">
      <alignment horizontal="center"/>
      <protection hidden="1"/>
    </xf>
    <xf numFmtId="0" fontId="11" fillId="0" borderId="0" xfId="30" applyFont="1" applyProtection="1">
      <protection hidden="1"/>
    </xf>
    <xf numFmtId="0" fontId="11" fillId="2" borderId="7" xfId="30" applyFont="1" applyFill="1" applyBorder="1" applyAlignment="1" applyProtection="1">
      <alignment horizontal="left"/>
      <protection locked="0" hidden="1"/>
    </xf>
    <xf numFmtId="0" fontId="11" fillId="2" borderId="8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1" fillId="4" borderId="7" xfId="30" applyFont="1" applyFill="1" applyBorder="1" applyAlignment="1" applyProtection="1">
      <protection hidden="1"/>
    </xf>
    <xf numFmtId="0" fontId="11" fillId="4" borderId="7" xfId="30" applyFont="1" applyFill="1" applyBorder="1" applyAlignment="1" applyProtection="1">
      <alignment horizontal="left"/>
      <protection hidden="1"/>
    </xf>
    <xf numFmtId="0" fontId="11" fillId="4" borderId="10" xfId="30" applyFont="1" applyFill="1" applyBorder="1" applyAlignment="1" applyProtection="1">
      <protection hidden="1"/>
    </xf>
    <xf numFmtId="0" fontId="11" fillId="4" borderId="12" xfId="30" applyFont="1" applyFill="1" applyBorder="1" applyAlignment="1" applyProtection="1">
      <protection hidden="1"/>
    </xf>
    <xf numFmtId="0" fontId="11" fillId="4" borderId="13" xfId="30" applyFont="1" applyFill="1" applyBorder="1" applyAlignment="1" applyProtection="1">
      <protection hidden="1"/>
    </xf>
    <xf numFmtId="0" fontId="5" fillId="4" borderId="13" xfId="30" applyFont="1" applyFill="1" applyBorder="1" applyProtection="1">
      <protection hidden="1"/>
    </xf>
    <xf numFmtId="0" fontId="5" fillId="4" borderId="14" xfId="30" applyFont="1" applyFill="1" applyBorder="1" applyProtection="1">
      <protection hidden="1"/>
    </xf>
    <xf numFmtId="0" fontId="0" fillId="4" borderId="15" xfId="30" applyFont="1" applyFill="1" applyBorder="1" applyAlignment="1" applyProtection="1">
      <alignment horizontal="left"/>
      <protection hidden="1"/>
    </xf>
    <xf numFmtId="0" fontId="11" fillId="4" borderId="15" xfId="30" applyFont="1" applyFill="1" applyBorder="1" applyAlignment="1" applyProtection="1">
      <alignment horizontal="left"/>
      <protection hidden="1"/>
    </xf>
    <xf numFmtId="4" fontId="11" fillId="4" borderId="15" xfId="30" applyNumberFormat="1" applyFont="1" applyFill="1" applyBorder="1" applyProtection="1">
      <protection hidden="1"/>
    </xf>
    <xf numFmtId="2" fontId="12" fillId="0" borderId="0" xfId="30" applyNumberFormat="1" applyFont="1" applyProtection="1">
      <protection hidden="1"/>
    </xf>
    <xf numFmtId="1" fontId="12" fillId="0" borderId="0" xfId="30" applyNumberFormat="1" applyFont="1" applyProtection="1"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4" fontId="11" fillId="4" borderId="16" xfId="30" applyNumberFormat="1" applyFont="1" applyFill="1" applyBorder="1" applyProtection="1">
      <protection hidden="1"/>
    </xf>
    <xf numFmtId="4" fontId="14" fillId="4" borderId="16" xfId="30" applyNumberFormat="1" applyFont="1" applyFill="1" applyBorder="1" applyProtection="1">
      <protection hidden="1"/>
    </xf>
    <xf numFmtId="0" fontId="23" fillId="0" borderId="0" xfId="30"/>
    <xf numFmtId="0" fontId="15" fillId="0" borderId="0" xfId="30" applyFont="1"/>
    <xf numFmtId="0" fontId="15" fillId="4" borderId="1" xfId="30" applyFont="1" applyFill="1" applyBorder="1"/>
    <xf numFmtId="0" fontId="15" fillId="4" borderId="2" xfId="30" applyFont="1" applyFill="1" applyBorder="1"/>
    <xf numFmtId="0" fontId="16" fillId="5" borderId="4" xfId="30" applyFont="1" applyFill="1" applyBorder="1" applyProtection="1">
      <protection hidden="1"/>
    </xf>
    <xf numFmtId="0" fontId="16" fillId="5" borderId="17" xfId="30" applyFont="1" applyFill="1" applyBorder="1" applyProtection="1">
      <protection hidden="1"/>
    </xf>
    <xf numFmtId="0" fontId="16" fillId="5" borderId="18" xfId="30" applyFont="1" applyFill="1" applyBorder="1" applyProtection="1">
      <protection hidden="1"/>
    </xf>
    <xf numFmtId="0" fontId="16" fillId="5" borderId="3" xfId="30" applyFont="1" applyFill="1" applyBorder="1" applyProtection="1">
      <protection hidden="1"/>
    </xf>
    <xf numFmtId="0" fontId="16" fillId="5" borderId="19" xfId="30" applyFont="1" applyFill="1" applyBorder="1" applyProtection="1">
      <protection hidden="1"/>
    </xf>
    <xf numFmtId="0" fontId="23" fillId="4" borderId="20" xfId="30" applyFill="1" applyBorder="1"/>
    <xf numFmtId="0" fontId="5" fillId="4" borderId="15" xfId="30" applyFont="1" applyFill="1" applyBorder="1" applyAlignment="1" applyProtection="1">
      <alignment horizontal="left"/>
      <protection hidden="1"/>
    </xf>
    <xf numFmtId="0" fontId="5" fillId="4" borderId="15" xfId="30" applyNumberFormat="1" applyFont="1" applyFill="1" applyBorder="1" applyAlignment="1" applyProtection="1">
      <alignment horizontal="left"/>
      <protection hidden="1"/>
    </xf>
    <xf numFmtId="0" fontId="5" fillId="4" borderId="21" xfId="30" applyNumberFormat="1" applyFont="1" applyFill="1" applyBorder="1" applyAlignment="1" applyProtection="1">
      <alignment horizontal="left"/>
      <protection hidden="1"/>
    </xf>
    <xf numFmtId="16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2" xfId="30" applyFill="1" applyBorder="1"/>
    <xf numFmtId="0" fontId="5" fillId="4" borderId="23" xfId="30" applyFont="1" applyFill="1" applyBorder="1" applyAlignment="1" applyProtection="1">
      <alignment horizontal="left"/>
      <protection hidden="1"/>
    </xf>
    <xf numFmtId="0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4" xfId="30" applyNumberFormat="1" applyFont="1" applyFill="1" applyBorder="1" applyAlignment="1" applyProtection="1">
      <alignment horizontal="left"/>
      <protection hidden="1"/>
    </xf>
    <xf numFmtId="164" fontId="5" fillId="4" borderId="23" xfId="30" applyNumberFormat="1" applyFont="1" applyFill="1" applyBorder="1" applyAlignment="1" applyProtection="1">
      <alignment horizontal="left"/>
      <protection hidden="1"/>
    </xf>
    <xf numFmtId="0" fontId="5" fillId="4" borderId="25" xfId="30" applyFont="1" applyFill="1" applyBorder="1" applyAlignment="1" applyProtection="1">
      <alignment horizontal="left"/>
      <protection hidden="1"/>
    </xf>
    <xf numFmtId="0" fontId="5" fillId="4" borderId="25" xfId="0" applyFont="1" applyFill="1" applyBorder="1" applyAlignment="1" applyProtection="1">
      <alignment horizontal="left"/>
      <protection hidden="1"/>
    </xf>
    <xf numFmtId="14" fontId="5" fillId="4" borderId="25" xfId="30" applyNumberFormat="1" applyFont="1" applyFill="1" applyBorder="1" applyAlignment="1" applyProtection="1">
      <alignment horizontal="left"/>
      <protection hidden="1"/>
    </xf>
    <xf numFmtId="14" fontId="5" fillId="6" borderId="25" xfId="30" applyNumberFormat="1" applyFont="1" applyFill="1" applyBorder="1" applyAlignment="1" applyProtection="1">
      <alignment horizontal="left"/>
      <protection hidden="1"/>
    </xf>
    <xf numFmtId="165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6" xfId="30" applyFont="1" applyFill="1" applyBorder="1" applyAlignment="1" applyProtection="1">
      <alignment horizontal="left"/>
      <protection hidden="1"/>
    </xf>
    <xf numFmtId="0" fontId="5" fillId="4" borderId="26" xfId="0" applyFont="1" applyFill="1" applyBorder="1" applyAlignment="1" applyProtection="1">
      <alignment horizontal="left"/>
      <protection hidden="1"/>
    </xf>
    <xf numFmtId="14" fontId="5" fillId="4" borderId="26" xfId="30" applyNumberFormat="1" applyFont="1" applyFill="1" applyBorder="1" applyAlignment="1" applyProtection="1">
      <alignment horizontal="left"/>
      <protection hidden="1"/>
    </xf>
    <xf numFmtId="14" fontId="5" fillId="6" borderId="26" xfId="30" applyNumberFormat="1" applyFont="1" applyFill="1" applyBorder="1" applyAlignment="1" applyProtection="1">
      <alignment horizontal="left"/>
      <protection hidden="1"/>
    </xf>
    <xf numFmtId="165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27" xfId="30" applyNumberFormat="1" applyFont="1" applyFill="1" applyBorder="1" applyAlignment="1" applyProtection="1">
      <alignment horizontal="left"/>
      <protection hidden="1"/>
    </xf>
    <xf numFmtId="0" fontId="5" fillId="4" borderId="26" xfId="30" applyNumberFormat="1" applyFont="1" applyFill="1" applyBorder="1" applyAlignment="1" applyProtection="1">
      <alignment horizontal="left"/>
      <protection hidden="1"/>
    </xf>
    <xf numFmtId="164" fontId="5" fillId="4" borderId="26" xfId="30" applyNumberFormat="1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28" xfId="30" applyNumberFormat="1" applyFont="1" applyFill="1" applyBorder="1" applyAlignment="1" applyProtection="1">
      <alignment horizontal="left"/>
      <protection hidden="1"/>
    </xf>
    <xf numFmtId="14" fontId="5" fillId="4" borderId="15" xfId="30" applyNumberFormat="1" applyFont="1" applyFill="1" applyBorder="1" applyAlignment="1" applyProtection="1">
      <alignment horizontal="left"/>
      <protection hidden="1"/>
    </xf>
    <xf numFmtId="0" fontId="23" fillId="4" borderId="29" xfId="30" applyFill="1" applyBorder="1"/>
    <xf numFmtId="0" fontId="5" fillId="4" borderId="23" xfId="0" applyFont="1" applyFill="1" applyBorder="1" applyAlignment="1" applyProtection="1">
      <alignment horizontal="left"/>
      <protection hidden="1"/>
    </xf>
    <xf numFmtId="0" fontId="5" fillId="4" borderId="25" xfId="30" applyNumberFormat="1" applyFont="1" applyFill="1" applyBorder="1" applyAlignment="1" applyProtection="1">
      <alignment horizontal="left"/>
      <protection hidden="1"/>
    </xf>
    <xf numFmtId="0" fontId="5" fillId="4" borderId="30" xfId="30" applyNumberFormat="1" applyFont="1" applyFill="1" applyBorder="1" applyAlignment="1" applyProtection="1">
      <alignment horizontal="left"/>
      <protection hidden="1"/>
    </xf>
    <xf numFmtId="164" fontId="5" fillId="4" borderId="31" xfId="30" applyNumberFormat="1" applyFont="1" applyFill="1" applyBorder="1" applyAlignment="1" applyProtection="1">
      <alignment horizontal="left"/>
      <protection hidden="1"/>
    </xf>
    <xf numFmtId="0" fontId="0" fillId="4" borderId="32" xfId="30" applyFont="1" applyFill="1" applyBorder="1"/>
    <xf numFmtId="0" fontId="5" fillId="4" borderId="33" xfId="30" applyNumberFormat="1" applyFont="1" applyFill="1" applyBorder="1" applyAlignment="1" applyProtection="1">
      <alignment horizontal="left"/>
      <protection hidden="1"/>
    </xf>
    <xf numFmtId="164" fontId="5" fillId="4" borderId="33" xfId="30" applyNumberFormat="1" applyFont="1" applyFill="1" applyBorder="1" applyAlignment="1" applyProtection="1">
      <alignment horizontal="left"/>
      <protection hidden="1"/>
    </xf>
    <xf numFmtId="0" fontId="23" fillId="0" borderId="0" xfId="30" applyProtection="1">
      <protection hidden="1"/>
    </xf>
    <xf numFmtId="0" fontId="23" fillId="0" borderId="0" xfId="30" applyFill="1" applyProtection="1">
      <protection hidden="1"/>
    </xf>
    <xf numFmtId="14" fontId="0" fillId="4" borderId="16" xfId="30" applyNumberFormat="1" applyFont="1" applyFill="1" applyBorder="1" applyProtection="1">
      <protection hidden="1"/>
    </xf>
    <xf numFmtId="0" fontId="0" fillId="2" borderId="16" xfId="30" applyFont="1" applyFill="1" applyBorder="1" applyProtection="1">
      <protection locked="0" hidden="1"/>
    </xf>
    <xf numFmtId="0" fontId="0" fillId="4" borderId="16" xfId="30" applyFont="1" applyFill="1" applyBorder="1" applyProtection="1">
      <protection hidden="1"/>
    </xf>
    <xf numFmtId="0" fontId="23" fillId="4" borderId="16" xfId="30" applyNumberFormat="1" applyFill="1" applyBorder="1" applyProtection="1">
      <protection hidden="1"/>
    </xf>
    <xf numFmtId="0" fontId="23" fillId="4" borderId="15" xfId="30" applyFill="1" applyBorder="1" applyProtection="1">
      <protection hidden="1"/>
    </xf>
    <xf numFmtId="0" fontId="23" fillId="4" borderId="34" xfId="30" applyFill="1" applyBorder="1" applyProtection="1">
      <protection hidden="1"/>
    </xf>
    <xf numFmtId="14" fontId="17" fillId="4" borderId="34" xfId="30" applyNumberFormat="1" applyFont="1" applyFill="1" applyBorder="1" applyProtection="1">
      <protection hidden="1"/>
    </xf>
    <xf numFmtId="14" fontId="23" fillId="4" borderId="34" xfId="30" applyNumberFormat="1" applyFill="1" applyBorder="1" applyProtection="1">
      <protection hidden="1"/>
    </xf>
    <xf numFmtId="0" fontId="0" fillId="4" borderId="34" xfId="30" applyNumberFormat="1" applyFont="1" applyFill="1" applyBorder="1" applyProtection="1"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17" fillId="4" borderId="16" xfId="30" applyFont="1" applyFill="1" applyBorder="1" applyAlignment="1" applyProtection="1">
      <alignment horizontal="center"/>
      <protection hidden="1"/>
    </xf>
    <xf numFmtId="0" fontId="23" fillId="2" borderId="16" xfId="30" applyFill="1" applyBorder="1" applyProtection="1">
      <protection locked="0" hidden="1"/>
    </xf>
    <xf numFmtId="0" fontId="23" fillId="4" borderId="35" xfId="30" applyNumberFormat="1" applyFill="1" applyBorder="1" applyAlignment="1" applyProtection="1">
      <alignment horizontal="center"/>
      <protection hidden="1"/>
    </xf>
    <xf numFmtId="0" fontId="23" fillId="7" borderId="16" xfId="30" applyFill="1" applyBorder="1" applyProtection="1">
      <protection hidden="1"/>
    </xf>
    <xf numFmtId="0" fontId="23" fillId="0" borderId="0" xfId="30" applyAlignment="1" applyProtection="1">
      <alignment horizontal="center"/>
      <protection hidden="1"/>
    </xf>
    <xf numFmtId="0" fontId="0" fillId="2" borderId="25" xfId="30" applyFont="1" applyFill="1" applyBorder="1" applyProtection="1">
      <protection locked="0" hidden="1"/>
    </xf>
    <xf numFmtId="0" fontId="23" fillId="2" borderId="25" xfId="30" applyFill="1" applyBorder="1" applyProtection="1">
      <protection locked="0" hidden="1"/>
    </xf>
    <xf numFmtId="0" fontId="23" fillId="2" borderId="33" xfId="30" applyFill="1" applyBorder="1" applyProtection="1">
      <protection locked="0" hidden="1"/>
    </xf>
    <xf numFmtId="0" fontId="23" fillId="2" borderId="39" xfId="30" applyFill="1" applyBorder="1" applyProtection="1">
      <protection locked="0" hidden="1"/>
    </xf>
    <xf numFmtId="165" fontId="0" fillId="2" borderId="36" xfId="30" applyNumberFormat="1" applyFont="1" applyFill="1" applyBorder="1" applyAlignment="1" applyProtection="1">
      <alignment horizontal="left"/>
      <protection locked="0" hidden="1"/>
    </xf>
    <xf numFmtId="0" fontId="23" fillId="4" borderId="37" xfId="30" applyFill="1" applyBorder="1" applyProtection="1">
      <protection hidden="1"/>
    </xf>
    <xf numFmtId="0" fontId="0" fillId="4" borderId="40" xfId="30" applyFont="1" applyFill="1" applyBorder="1" applyAlignment="1" applyProtection="1">
      <alignment horizontal="center"/>
      <protection hidden="1"/>
    </xf>
    <xf numFmtId="0" fontId="23" fillId="7" borderId="25" xfId="30" applyFill="1" applyBorder="1" applyProtection="1">
      <protection hidden="1"/>
    </xf>
    <xf numFmtId="0" fontId="23" fillId="2" borderId="41" xfId="30" applyFill="1" applyBorder="1" applyProtection="1">
      <protection locked="0" hidden="1"/>
    </xf>
    <xf numFmtId="0" fontId="23" fillId="4" borderId="42" xfId="30" applyFill="1" applyBorder="1" applyProtection="1">
      <protection hidden="1"/>
    </xf>
    <xf numFmtId="0" fontId="0" fillId="4" borderId="7" xfId="30" applyFont="1" applyFill="1" applyBorder="1" applyAlignment="1" applyProtection="1">
      <alignment horizontal="center"/>
      <protection hidden="1"/>
    </xf>
    <xf numFmtId="0" fontId="23" fillId="2" borderId="15" xfId="30" applyFill="1" applyBorder="1" applyProtection="1">
      <protection locked="0" hidden="1"/>
    </xf>
    <xf numFmtId="0" fontId="23" fillId="2" borderId="43" xfId="30" applyFill="1" applyBorder="1" applyProtection="1">
      <protection locked="0" hidden="1"/>
    </xf>
    <xf numFmtId="0" fontId="23" fillId="4" borderId="38" xfId="30" applyFill="1" applyBorder="1" applyProtection="1">
      <protection hidden="1"/>
    </xf>
    <xf numFmtId="0" fontId="0" fillId="4" borderId="10" xfId="30" applyFont="1" applyFill="1" applyBorder="1" applyAlignment="1" applyProtection="1">
      <alignment horizontal="center"/>
      <protection hidden="1"/>
    </xf>
    <xf numFmtId="0" fontId="23" fillId="7" borderId="33" xfId="30" applyFill="1" applyBorder="1" applyProtection="1">
      <protection hidden="1"/>
    </xf>
    <xf numFmtId="0" fontId="23" fillId="2" borderId="44" xfId="30" applyFill="1" applyBorder="1" applyProtection="1">
      <protection locked="0" hidden="1"/>
    </xf>
    <xf numFmtId="0" fontId="17" fillId="4" borderId="15" xfId="30" applyFont="1" applyFill="1" applyBorder="1" applyAlignment="1" applyProtection="1">
      <alignment horizontal="center"/>
      <protection hidden="1"/>
    </xf>
    <xf numFmtId="0" fontId="0" fillId="4" borderId="15" xfId="30" applyFont="1" applyFill="1" applyBorder="1" applyProtection="1">
      <protection hidden="1"/>
    </xf>
    <xf numFmtId="2" fontId="23" fillId="4" borderId="16" xfId="30" applyNumberFormat="1" applyFill="1" applyBorder="1" applyProtection="1">
      <protection hidden="1"/>
    </xf>
    <xf numFmtId="0" fontId="17" fillId="4" borderId="16" xfId="30" applyNumberFormat="1" applyFont="1" applyFill="1" applyBorder="1" applyProtection="1">
      <protection hidden="1"/>
    </xf>
    <xf numFmtId="0" fontId="19" fillId="0" borderId="0" xfId="30" applyFont="1" applyProtection="1">
      <protection hidden="1"/>
    </xf>
    <xf numFmtId="0" fontId="19" fillId="0" borderId="0" xfId="30" applyFont="1" applyFill="1" applyBorder="1" applyProtection="1">
      <protection hidden="1"/>
    </xf>
    <xf numFmtId="0" fontId="0" fillId="0" borderId="0" xfId="30" applyFont="1" applyProtection="1">
      <protection hidden="1"/>
    </xf>
    <xf numFmtId="164" fontId="18" fillId="4" borderId="36" xfId="30" applyNumberFormat="1" applyFont="1" applyFill="1" applyBorder="1" applyAlignment="1" applyProtection="1">
      <alignment horizontal="left"/>
      <protection hidden="1"/>
    </xf>
    <xf numFmtId="164" fontId="18" fillId="4" borderId="8" xfId="30" applyNumberFormat="1" applyFont="1" applyFill="1" applyBorder="1" applyAlignment="1" applyProtection="1">
      <alignment horizontal="left"/>
      <protection hidden="1"/>
    </xf>
    <xf numFmtId="164" fontId="18" fillId="4" borderId="35" xfId="30" applyNumberFormat="1" applyFont="1" applyFill="1" applyBorder="1" applyAlignment="1" applyProtection="1">
      <alignment horizontal="left"/>
      <protection hidden="1"/>
    </xf>
    <xf numFmtId="0" fontId="0" fillId="4" borderId="36" xfId="30" applyFont="1" applyFill="1" applyBorder="1" applyAlignment="1" applyProtection="1">
      <alignment horizontal="center"/>
      <protection hidden="1"/>
    </xf>
    <xf numFmtId="0" fontId="23" fillId="4" borderId="8" xfId="30" applyFill="1" applyBorder="1" applyAlignment="1" applyProtection="1">
      <alignment horizontal="center"/>
      <protection hidden="1"/>
    </xf>
    <xf numFmtId="0" fontId="23" fillId="4" borderId="35" xfId="30" applyFill="1" applyBorder="1" applyAlignment="1" applyProtection="1">
      <alignment horizontal="center"/>
      <protection hidden="1"/>
    </xf>
    <xf numFmtId="0" fontId="23" fillId="4" borderId="16" xfId="30" applyFill="1" applyBorder="1" applyAlignment="1" applyProtection="1">
      <alignment horizontal="left"/>
      <protection hidden="1"/>
    </xf>
    <xf numFmtId="0" fontId="0" fillId="2" borderId="25" xfId="30" applyFont="1" applyFill="1" applyBorder="1" applyProtection="1">
      <protection locked="0"/>
    </xf>
    <xf numFmtId="0" fontId="23" fillId="2" borderId="41" xfId="30" applyFill="1" applyBorder="1" applyProtection="1">
      <protection locked="0"/>
    </xf>
    <xf numFmtId="0" fontId="0" fillId="2" borderId="16" xfId="30" applyFont="1" applyFill="1" applyBorder="1" applyProtection="1">
      <protection locked="0"/>
    </xf>
    <xf numFmtId="0" fontId="23" fillId="2" borderId="39" xfId="30" applyFill="1" applyBorder="1" applyProtection="1">
      <protection locked="0"/>
    </xf>
    <xf numFmtId="14" fontId="0" fillId="0" borderId="0" xfId="30" applyNumberFormat="1" applyFont="1" applyBorder="1" applyAlignment="1" applyProtection="1">
      <protection hidden="1"/>
    </xf>
    <xf numFmtId="0" fontId="23" fillId="4" borderId="45" xfId="30" applyFill="1" applyBorder="1" applyProtection="1">
      <protection hidden="1"/>
    </xf>
    <xf numFmtId="0" fontId="23" fillId="0" borderId="0" xfId="30" applyFill="1" applyAlignment="1" applyProtection="1">
      <alignment horizontal="center"/>
      <protection hidden="1"/>
    </xf>
    <xf numFmtId="0" fontId="23" fillId="0" borderId="0" xfId="30" applyBorder="1"/>
    <xf numFmtId="0" fontId="23" fillId="8" borderId="16" xfId="30" applyFill="1" applyBorder="1"/>
    <xf numFmtId="0" fontId="0" fillId="8" borderId="16" xfId="30" applyFont="1" applyFill="1" applyBorder="1"/>
    <xf numFmtId="0" fontId="23" fillId="0" borderId="16" xfId="30" applyBorder="1"/>
    <xf numFmtId="0" fontId="22" fillId="3" borderId="16" xfId="30" applyFont="1" applyFill="1" applyBorder="1" applyAlignment="1">
      <alignment wrapText="1"/>
    </xf>
    <xf numFmtId="0" fontId="23" fillId="0" borderId="46" xfId="30" applyFill="1" applyBorder="1"/>
    <xf numFmtId="0" fontId="22" fillId="3" borderId="16" xfId="30" applyFont="1" applyFill="1" applyBorder="1" applyAlignment="1">
      <alignment horizontal="right" wrapText="1"/>
    </xf>
    <xf numFmtId="0" fontId="22" fillId="9" borderId="16" xfId="30" applyFont="1" applyFill="1" applyBorder="1" applyAlignment="1">
      <alignment wrapText="1"/>
    </xf>
    <xf numFmtId="0" fontId="0" fillId="0" borderId="16" xfId="30" applyFont="1" applyFill="1" applyBorder="1"/>
    <xf numFmtId="0" fontId="22" fillId="0" borderId="16" xfId="30" applyFont="1" applyFill="1" applyBorder="1"/>
    <xf numFmtId="0" fontId="17" fillId="4" borderId="34" xfId="30" applyFont="1" applyFill="1" applyBorder="1" applyProtection="1">
      <protection hidden="1"/>
    </xf>
    <xf numFmtId="0" fontId="17" fillId="4" borderId="34" xfId="30" applyNumberFormat="1" applyFont="1" applyFill="1" applyBorder="1" applyProtection="1">
      <protection hidden="1"/>
    </xf>
    <xf numFmtId="0" fontId="17" fillId="0" borderId="0" xfId="30" applyFont="1" applyProtection="1">
      <protection hidden="1"/>
    </xf>
    <xf numFmtId="14" fontId="17" fillId="4" borderId="16" xfId="30" applyNumberFormat="1" applyFont="1" applyFill="1" applyBorder="1" applyProtection="1">
      <protection hidden="1"/>
    </xf>
    <xf numFmtId="0" fontId="17" fillId="4" borderId="16" xfId="30" applyFont="1" applyFill="1" applyBorder="1" applyProtection="1">
      <protection hidden="1"/>
    </xf>
    <xf numFmtId="0" fontId="17" fillId="0" borderId="0" xfId="30" applyFont="1" applyAlignment="1" applyProtection="1">
      <alignment horizontal="center"/>
      <protection hidden="1"/>
    </xf>
    <xf numFmtId="0" fontId="17" fillId="4" borderId="33" xfId="30" applyFont="1" applyFill="1" applyBorder="1" applyProtection="1">
      <protection hidden="1"/>
    </xf>
    <xf numFmtId="0" fontId="17" fillId="4" borderId="33" xfId="30" applyNumberFormat="1" applyFont="1" applyFill="1" applyBorder="1" applyProtection="1">
      <protection hidden="1"/>
    </xf>
    <xf numFmtId="0" fontId="0" fillId="10" borderId="0" xfId="30" applyFont="1" applyFill="1" applyBorder="1" applyAlignment="1" applyProtection="1">
      <protection locked="0" hidden="1"/>
    </xf>
    <xf numFmtId="0" fontId="17" fillId="0" borderId="48" xfId="30" applyFont="1" applyBorder="1"/>
    <xf numFmtId="0" fontId="0" fillId="10" borderId="0" xfId="30" applyFont="1" applyFill="1" applyBorder="1" applyProtection="1">
      <protection locked="0" hidden="1"/>
    </xf>
    <xf numFmtId="0" fontId="17" fillId="0" borderId="0" xfId="30" applyFont="1" applyBorder="1" applyProtection="1">
      <protection hidden="1"/>
    </xf>
    <xf numFmtId="0" fontId="0" fillId="12" borderId="52" xfId="30" applyFont="1" applyFill="1" applyBorder="1" applyAlignment="1" applyProtection="1">
      <protection locked="0" hidden="1"/>
    </xf>
    <xf numFmtId="0" fontId="0" fillId="12" borderId="49" xfId="30" applyFont="1" applyFill="1" applyBorder="1" applyAlignment="1" applyProtection="1">
      <protection locked="0" hidden="1"/>
    </xf>
    <xf numFmtId="0" fontId="23" fillId="0" borderId="0" xfId="30" applyFill="1" applyBorder="1" applyProtection="1">
      <protection hidden="1"/>
    </xf>
    <xf numFmtId="0" fontId="0" fillId="0" borderId="0" xfId="30" applyFont="1" applyFill="1" applyBorder="1" applyProtection="1">
      <protection locked="0" hidden="1"/>
    </xf>
    <xf numFmtId="0" fontId="0" fillId="0" borderId="0" xfId="30" applyFont="1" applyFill="1" applyBorder="1" applyAlignment="1" applyProtection="1">
      <protection locked="0" hidden="1"/>
    </xf>
    <xf numFmtId="0" fontId="17" fillId="12" borderId="51" xfId="30" applyFont="1" applyFill="1" applyBorder="1" applyAlignment="1" applyProtection="1">
      <protection locked="0" hidden="1"/>
    </xf>
    <xf numFmtId="0" fontId="23" fillId="11" borderId="0" xfId="30" applyFill="1" applyBorder="1" applyProtection="1">
      <protection hidden="1"/>
    </xf>
    <xf numFmtId="0" fontId="7" fillId="0" borderId="0" xfId="30" applyFont="1" applyBorder="1" applyAlignment="1" applyProtection="1">
      <alignment horizontal="center"/>
      <protection hidden="1"/>
    </xf>
    <xf numFmtId="0" fontId="11" fillId="2" borderId="11" xfId="30" applyFont="1" applyFill="1" applyBorder="1" applyAlignment="1" applyProtection="1">
      <alignment horizontal="left"/>
      <protection locked="0" hidden="1"/>
    </xf>
    <xf numFmtId="0" fontId="11" fillId="2" borderId="6" xfId="30" applyFont="1" applyFill="1" applyBorder="1" applyAlignment="1" applyProtection="1">
      <alignment horizontal="left"/>
      <protection locked="0" hidden="1"/>
    </xf>
    <xf numFmtId="0" fontId="11" fillId="2" borderId="9" xfId="30" applyFont="1" applyFill="1" applyBorder="1" applyAlignment="1" applyProtection="1">
      <alignment horizontal="left"/>
      <protection locked="0" hidden="1"/>
    </xf>
    <xf numFmtId="0" fontId="10" fillId="4" borderId="4" xfId="30" applyFont="1" applyFill="1" applyBorder="1" applyAlignment="1" applyProtection="1">
      <alignment horizontal="center"/>
      <protection hidden="1"/>
    </xf>
    <xf numFmtId="0" fontId="11" fillId="2" borderId="5" xfId="30" applyFont="1" applyFill="1" applyBorder="1" applyAlignment="1" applyProtection="1">
      <alignment horizontal="left"/>
      <protection locked="0" hidden="1"/>
    </xf>
    <xf numFmtId="0" fontId="14" fillId="4" borderId="16" xfId="30" applyFont="1" applyFill="1" applyBorder="1" applyAlignment="1" applyProtection="1">
      <alignment horizontal="center"/>
      <protection hidden="1"/>
    </xf>
    <xf numFmtId="0" fontId="13" fillId="4" borderId="16" xfId="30" applyFont="1" applyFill="1" applyBorder="1" applyAlignment="1" applyProtection="1">
      <alignment horizontal="left"/>
      <protection hidden="1"/>
    </xf>
    <xf numFmtId="0" fontId="11" fillId="4" borderId="16" xfId="3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28" fillId="0" borderId="0" xfId="30" applyFont="1" applyAlignment="1" applyProtection="1">
      <alignment horizontal="center"/>
      <protection hidden="1"/>
    </xf>
    <xf numFmtId="0" fontId="27" fillId="0" borderId="0" xfId="3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6" fillId="0" borderId="47" xfId="30" applyFont="1" applyBorder="1" applyAlignment="1" applyProtection="1">
      <alignment horizontal="left"/>
      <protection hidden="1"/>
    </xf>
    <xf numFmtId="0" fontId="26" fillId="0" borderId="0" xfId="30" applyFont="1" applyBorder="1" applyAlignment="1" applyProtection="1">
      <alignment horizontal="left"/>
      <protection hidden="1"/>
    </xf>
    <xf numFmtId="0" fontId="28" fillId="0" borderId="47" xfId="30" applyFont="1" applyBorder="1" applyAlignment="1" applyProtection="1">
      <alignment horizontal="left"/>
      <protection hidden="1"/>
    </xf>
    <xf numFmtId="0" fontId="28" fillId="0" borderId="0" xfId="30" applyFont="1" applyBorder="1" applyAlignment="1" applyProtection="1">
      <alignment horizontal="left"/>
      <protection hidden="1"/>
    </xf>
    <xf numFmtId="0" fontId="2" fillId="0" borderId="47" xfId="30" applyFont="1" applyBorder="1" applyAlignment="1" applyProtection="1">
      <alignment horizontal="left"/>
      <protection hidden="1"/>
    </xf>
    <xf numFmtId="0" fontId="2" fillId="0" borderId="0" xfId="30" applyFont="1" applyBorder="1" applyAlignment="1" applyProtection="1">
      <alignment horizontal="left"/>
      <protection hidden="1"/>
    </xf>
    <xf numFmtId="0" fontId="10" fillId="4" borderId="0" xfId="30" applyFont="1" applyFill="1" applyBorder="1" applyAlignment="1" applyProtection="1">
      <alignment horizontal="center"/>
      <protection hidden="1"/>
    </xf>
    <xf numFmtId="0" fontId="17" fillId="0" borderId="48" xfId="30" applyFont="1" applyBorder="1" applyAlignment="1">
      <alignment horizontal="left" vertical="top"/>
    </xf>
    <xf numFmtId="0" fontId="11" fillId="2" borderId="50" xfId="30" applyFont="1" applyFill="1" applyBorder="1" applyAlignment="1" applyProtection="1">
      <alignment horizontal="left"/>
      <protection locked="0" hidden="1"/>
    </xf>
    <xf numFmtId="0" fontId="0" fillId="4" borderId="15" xfId="30" applyFont="1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center"/>
      <protection hidden="1"/>
    </xf>
    <xf numFmtId="0" fontId="0" fillId="4" borderId="16" xfId="30" applyFont="1" applyFill="1" applyBorder="1" applyAlignment="1" applyProtection="1">
      <alignment horizontal="left"/>
      <protection hidden="1"/>
    </xf>
    <xf numFmtId="14" fontId="0" fillId="4" borderId="16" xfId="30" applyNumberFormat="1" applyFont="1" applyFill="1" applyBorder="1" applyAlignment="1" applyProtection="1">
      <alignment horizontal="left"/>
      <protection hidden="1"/>
    </xf>
    <xf numFmtId="14" fontId="0" fillId="2" borderId="16" xfId="30" applyNumberFormat="1" applyFont="1" applyFill="1" applyBorder="1" applyAlignment="1" applyProtection="1">
      <alignment horizontal="left"/>
      <protection locked="0" hidden="1"/>
    </xf>
    <xf numFmtId="164" fontId="18" fillId="4" borderId="16" xfId="30" applyNumberFormat="1" applyFont="1" applyFill="1" applyBorder="1" applyAlignment="1" applyProtection="1">
      <alignment horizontal="left"/>
      <protection hidden="1"/>
    </xf>
    <xf numFmtId="14" fontId="17" fillId="14" borderId="48" xfId="30" applyNumberFormat="1" applyFont="1" applyFill="1" applyBorder="1" applyAlignment="1" applyProtection="1">
      <alignment horizontal="left"/>
      <protection hidden="1"/>
    </xf>
    <xf numFmtId="0" fontId="17" fillId="11" borderId="0" xfId="30" applyFont="1" applyFill="1" applyBorder="1" applyAlignment="1" applyProtection="1">
      <alignment horizontal="center" vertical="center" wrapText="1"/>
      <protection hidden="1"/>
    </xf>
    <xf numFmtId="0" fontId="0" fillId="10" borderId="0" xfId="30" applyFont="1" applyFill="1" applyBorder="1" applyAlignment="1" applyProtection="1">
      <alignment horizontal="center"/>
      <protection locked="0" hidden="1"/>
    </xf>
    <xf numFmtId="14" fontId="0" fillId="4" borderId="36" xfId="30" applyNumberFormat="1" applyFont="1" applyFill="1" applyBorder="1" applyAlignment="1" applyProtection="1">
      <alignment horizontal="left"/>
      <protection hidden="1"/>
    </xf>
    <xf numFmtId="14" fontId="0" fillId="4" borderId="35" xfId="30" applyNumberFormat="1" applyFont="1" applyFill="1" applyBorder="1" applyAlignment="1" applyProtection="1">
      <alignment horizontal="left"/>
      <protection hidden="1"/>
    </xf>
    <xf numFmtId="165" fontId="32" fillId="2" borderId="16" xfId="30" applyNumberFormat="1" applyFont="1" applyFill="1" applyBorder="1" applyAlignment="1" applyProtection="1">
      <alignment horizontal="left"/>
      <protection locked="0" hidden="1"/>
    </xf>
    <xf numFmtId="0" fontId="0" fillId="2" borderId="16" xfId="30" applyFont="1" applyFill="1" applyBorder="1" applyAlignment="1" applyProtection="1">
      <alignment horizontal="left"/>
      <protection locked="0" hidden="1"/>
    </xf>
    <xf numFmtId="14" fontId="17" fillId="13" borderId="48" xfId="30" applyNumberFormat="1" applyFont="1" applyFill="1" applyBorder="1" applyAlignment="1" applyProtection="1">
      <alignment horizontal="left"/>
      <protection hidden="1"/>
    </xf>
    <xf numFmtId="0" fontId="17" fillId="13" borderId="48" xfId="30" applyFont="1" applyFill="1" applyBorder="1" applyAlignment="1" applyProtection="1">
      <alignment horizontal="left"/>
      <protection locked="0" hidden="1"/>
    </xf>
    <xf numFmtId="0" fontId="17" fillId="0" borderId="0" xfId="30" applyFont="1" applyFill="1" applyBorder="1" applyAlignment="1" applyProtection="1">
      <alignment horizontal="center" vertical="center" wrapText="1"/>
      <protection hidden="1"/>
    </xf>
    <xf numFmtId="0" fontId="0" fillId="0" borderId="0" xfId="30" applyFont="1" applyFill="1" applyBorder="1" applyAlignment="1" applyProtection="1">
      <alignment horizontal="center"/>
      <protection locked="0" hidden="1"/>
    </xf>
    <xf numFmtId="0" fontId="17" fillId="12" borderId="48" xfId="30" applyFont="1" applyFill="1" applyBorder="1" applyAlignment="1" applyProtection="1">
      <alignment horizontal="left"/>
      <protection locked="0" hidden="1"/>
    </xf>
    <xf numFmtId="0" fontId="0" fillId="2" borderId="36" xfId="30" applyFont="1" applyFill="1" applyBorder="1" applyAlignment="1" applyProtection="1">
      <alignment horizontal="center"/>
      <protection locked="0" hidden="1"/>
    </xf>
    <xf numFmtId="0" fontId="0" fillId="2" borderId="8" xfId="30" applyFont="1" applyFill="1" applyBorder="1" applyAlignment="1" applyProtection="1">
      <alignment horizontal="center"/>
      <protection locked="0" hidden="1"/>
    </xf>
    <xf numFmtId="0" fontId="0" fillId="2" borderId="35" xfId="30" applyFont="1" applyFill="1" applyBorder="1" applyAlignment="1" applyProtection="1">
      <alignment horizontal="center"/>
      <protection locked="0" hidden="1"/>
    </xf>
    <xf numFmtId="14" fontId="0" fillId="4" borderId="36" xfId="30" applyNumberFormat="1" applyFont="1" applyFill="1" applyBorder="1" applyAlignment="1" applyProtection="1">
      <protection hidden="1"/>
    </xf>
    <xf numFmtId="14" fontId="0" fillId="4" borderId="35" xfId="30" applyNumberFormat="1" applyFont="1" applyFill="1" applyBorder="1" applyAlignment="1" applyProtection="1">
      <protection hidden="1"/>
    </xf>
    <xf numFmtId="0" fontId="17" fillId="4" borderId="16" xfId="30" applyNumberFormat="1" applyFont="1" applyFill="1" applyBorder="1" applyAlignment="1" applyProtection="1">
      <alignment horizontal="center"/>
      <protection hidden="1"/>
    </xf>
    <xf numFmtId="2" fontId="23" fillId="4" borderId="16" xfId="30" applyNumberFormat="1" applyFill="1" applyBorder="1" applyAlignment="1" applyProtection="1">
      <alignment horizontal="center"/>
      <protection hidden="1"/>
    </xf>
    <xf numFmtId="0" fontId="0" fillId="4" borderId="36" xfId="30" applyFont="1" applyFill="1" applyBorder="1" applyAlignment="1" applyProtection="1">
      <alignment horizontal="left"/>
      <protection hidden="1"/>
    </xf>
  </cellXfs>
  <cellStyles count="31">
    <cellStyle name="Excel Built-in Normal" xfId="30" xr:uid="{00000000-0005-0000-0000-000000000000}"/>
    <cellStyle name="Normální" xfId="0" builtinId="0"/>
    <cellStyle name="normální 10" xfId="1" xr:uid="{00000000-0005-0000-0000-000002000000}"/>
    <cellStyle name="normální 11" xfId="2" xr:uid="{00000000-0005-0000-0000-000003000000}"/>
    <cellStyle name="normální 12" xfId="3" xr:uid="{00000000-0005-0000-0000-000004000000}"/>
    <cellStyle name="normální 13" xfId="4" xr:uid="{00000000-0005-0000-0000-000005000000}"/>
    <cellStyle name="normální 14" xfId="5" xr:uid="{00000000-0005-0000-0000-000006000000}"/>
    <cellStyle name="normální 15" xfId="6" xr:uid="{00000000-0005-0000-0000-000007000000}"/>
    <cellStyle name="normální 17" xfId="7" xr:uid="{00000000-0005-0000-0000-000008000000}"/>
    <cellStyle name="normální 18" xfId="8" xr:uid="{00000000-0005-0000-0000-000009000000}"/>
    <cellStyle name="normální 19" xfId="9" xr:uid="{00000000-0005-0000-0000-00000A000000}"/>
    <cellStyle name="Normální 2" xfId="10" xr:uid="{00000000-0005-0000-0000-00000B000000}"/>
    <cellStyle name="normální 20" xfId="11" xr:uid="{00000000-0005-0000-0000-00000C000000}"/>
    <cellStyle name="normální 21" xfId="12" xr:uid="{00000000-0005-0000-0000-00000D000000}"/>
    <cellStyle name="normální 22" xfId="13" xr:uid="{00000000-0005-0000-0000-00000E000000}"/>
    <cellStyle name="normální 23" xfId="14" xr:uid="{00000000-0005-0000-0000-00000F000000}"/>
    <cellStyle name="normální 24" xfId="15" xr:uid="{00000000-0005-0000-0000-000010000000}"/>
    <cellStyle name="normální 25" xfId="16" xr:uid="{00000000-0005-0000-0000-000011000000}"/>
    <cellStyle name="normální 26" xfId="17" xr:uid="{00000000-0005-0000-0000-000012000000}"/>
    <cellStyle name="normální 27" xfId="18" xr:uid="{00000000-0005-0000-0000-000013000000}"/>
    <cellStyle name="normální 28" xfId="19" xr:uid="{00000000-0005-0000-0000-000014000000}"/>
    <cellStyle name="normální 3" xfId="20" xr:uid="{00000000-0005-0000-0000-000015000000}"/>
    <cellStyle name="normální 30" xfId="21" xr:uid="{00000000-0005-0000-0000-000016000000}"/>
    <cellStyle name="normální 31" xfId="22" xr:uid="{00000000-0005-0000-0000-000017000000}"/>
    <cellStyle name="normální 32" xfId="23" xr:uid="{00000000-0005-0000-0000-000018000000}"/>
    <cellStyle name="normální 4" xfId="24" xr:uid="{00000000-0005-0000-0000-000019000000}"/>
    <cellStyle name="normální 5" xfId="25" xr:uid="{00000000-0005-0000-0000-00001A000000}"/>
    <cellStyle name="normální 6" xfId="26" xr:uid="{00000000-0005-0000-0000-00001B000000}"/>
    <cellStyle name="normální 7" xfId="27" xr:uid="{00000000-0005-0000-0000-00001C000000}"/>
    <cellStyle name="normální 8" xfId="28" xr:uid="{00000000-0005-0000-0000-00001D000000}"/>
    <cellStyle name="normální 9" xfId="29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6600"/>
      <rgbColor rgb="00666699"/>
      <rgbColor rgb="0099BF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457201</xdr:colOff>
      <xdr:row>0</xdr:row>
      <xdr:rowOff>0</xdr:rowOff>
    </xdr:from>
    <xdr:to>
      <xdr:col>15</xdr:col>
      <xdr:colOff>314325</xdr:colOff>
      <xdr:row>5</xdr:row>
      <xdr:rowOff>63153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1" y="0"/>
          <a:ext cx="1076324" cy="1025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IV26"/>
  <sheetViews>
    <sheetView topLeftCell="A4" workbookViewId="0">
      <selection activeCell="G22" sqref="G22"/>
    </sheetView>
  </sheetViews>
  <sheetFormatPr defaultColWidth="11.44140625" defaultRowHeight="13.2" x14ac:dyDescent="0.25"/>
  <cols>
    <col min="1" max="1" width="9.6640625" style="2" customWidth="1"/>
    <col min="2" max="2" width="10.5546875" style="2" customWidth="1"/>
    <col min="3" max="11" width="11.44140625" style="2"/>
    <col min="12" max="12" width="11.6640625" style="3" customWidth="1"/>
    <col min="13" max="13" width="11.44140625" style="4"/>
    <col min="14" max="16384" width="11.44140625" style="2"/>
  </cols>
  <sheetData>
    <row r="1" spans="1:256" s="5" customFormat="1" ht="22.8" x14ac:dyDescent="0.4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6"/>
      <c r="M1" s="7"/>
      <c r="N1" s="8"/>
      <c r="O1" s="8"/>
      <c r="P1" s="8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3" spans="1:256" s="12" customFormat="1" ht="22.8" x14ac:dyDescent="0.4">
      <c r="A3" s="9" t="s">
        <v>4</v>
      </c>
      <c r="B3" s="10"/>
      <c r="C3" s="11"/>
      <c r="L3" s="6"/>
      <c r="M3" s="7"/>
      <c r="N3" s="8"/>
      <c r="O3" s="8"/>
      <c r="P3" s="8"/>
    </row>
    <row r="5" spans="1:256" ht="15.6" x14ac:dyDescent="0.3">
      <c r="A5" s="165" t="s">
        <v>5</v>
      </c>
      <c r="B5" s="165"/>
      <c r="C5" s="165"/>
      <c r="D5" s="13"/>
      <c r="E5" s="13"/>
      <c r="F5" s="13"/>
      <c r="G5" s="13"/>
    </row>
    <row r="6" spans="1:256" ht="15.6" x14ac:dyDescent="0.3">
      <c r="A6" s="166"/>
      <c r="B6" s="166"/>
      <c r="C6" s="166"/>
      <c r="D6" s="166"/>
      <c r="E6" s="166"/>
      <c r="F6" s="166"/>
      <c r="G6" s="166"/>
    </row>
    <row r="7" spans="1:256" ht="15.6" x14ac:dyDescent="0.3">
      <c r="A7" s="163"/>
      <c r="B7" s="163"/>
      <c r="C7" s="163"/>
      <c r="D7" s="163"/>
      <c r="E7" s="163"/>
      <c r="F7" s="163"/>
      <c r="G7" s="163"/>
    </row>
    <row r="8" spans="1:256" ht="15.6" x14ac:dyDescent="0.3">
      <c r="A8" s="163"/>
      <c r="B8" s="163"/>
      <c r="C8" s="163"/>
      <c r="D8" s="163"/>
      <c r="E8" s="163"/>
      <c r="F8" s="163"/>
      <c r="G8" s="163"/>
    </row>
    <row r="9" spans="1:256" ht="15.6" x14ac:dyDescent="0.3">
      <c r="A9" s="14"/>
      <c r="B9" s="15"/>
      <c r="C9" s="15"/>
      <c r="D9" s="15"/>
      <c r="E9" s="15"/>
      <c r="F9" s="15"/>
      <c r="G9" s="16"/>
    </row>
    <row r="10" spans="1:256" ht="15.6" x14ac:dyDescent="0.3">
      <c r="A10" s="163"/>
      <c r="B10" s="163"/>
      <c r="C10" s="163"/>
      <c r="D10" s="163"/>
      <c r="E10" s="163"/>
      <c r="F10" s="163"/>
      <c r="G10" s="163"/>
    </row>
    <row r="11" spans="1:256" ht="15.6" x14ac:dyDescent="0.3">
      <c r="A11" s="17" t="s">
        <v>6</v>
      </c>
      <c r="B11" s="164"/>
      <c r="C11" s="164"/>
      <c r="D11" s="164"/>
      <c r="E11" s="164"/>
      <c r="F11" s="164"/>
      <c r="G11" s="164"/>
    </row>
    <row r="12" spans="1:256" ht="15.6" x14ac:dyDescent="0.3">
      <c r="A12" s="18" t="s">
        <v>7</v>
      </c>
      <c r="B12" s="164"/>
      <c r="C12" s="164"/>
      <c r="D12" s="164"/>
      <c r="E12" s="164"/>
      <c r="F12" s="164"/>
      <c r="G12" s="164"/>
    </row>
    <row r="13" spans="1:256" ht="15.6" x14ac:dyDescent="0.3">
      <c r="A13" s="19" t="s">
        <v>8</v>
      </c>
      <c r="B13" s="162"/>
      <c r="C13" s="162"/>
      <c r="D13" s="162"/>
      <c r="E13" s="162"/>
      <c r="F13" s="162"/>
      <c r="G13" s="162"/>
    </row>
    <row r="16" spans="1:256" ht="15.6" x14ac:dyDescent="0.3">
      <c r="A16" s="20" t="s">
        <v>9</v>
      </c>
      <c r="B16" s="21" t="s">
        <v>10</v>
      </c>
      <c r="C16" s="22"/>
      <c r="D16" s="23"/>
    </row>
    <row r="17" spans="1:14" ht="15.6" x14ac:dyDescent="0.3">
      <c r="A17" s="24" t="s">
        <v>11</v>
      </c>
      <c r="B17" s="24"/>
      <c r="C17" s="25"/>
      <c r="D17" s="26">
        <f>IF(L17="","",IF(L17&gt;0,M17))</f>
        <v>800</v>
      </c>
      <c r="L17" s="27" t="str">
        <f>"#REF!"</f>
        <v>#REF!</v>
      </c>
      <c r="M17" s="28">
        <v>800</v>
      </c>
    </row>
    <row r="18" spans="1:14" ht="15.6" x14ac:dyDescent="0.3">
      <c r="A18" s="29" t="s">
        <v>12</v>
      </c>
      <c r="B18" s="29"/>
      <c r="C18" s="30"/>
      <c r="D18" s="31">
        <f t="shared" ref="D18:D24" si="0">IF(L18="","",IF(L18&gt;0,M18))</f>
        <v>800</v>
      </c>
      <c r="L18" s="27" t="str">
        <f>"#REF!"</f>
        <v>#REF!</v>
      </c>
      <c r="M18" s="28">
        <v>800</v>
      </c>
      <c r="N18" s="2" t="str">
        <f>IF(X18="","",IF(X18&gt;0,Y18))</f>
        <v/>
      </c>
    </row>
    <row r="19" spans="1:14" ht="15.6" x14ac:dyDescent="0.3">
      <c r="A19" s="168" t="s">
        <v>13</v>
      </c>
      <c r="B19" s="168"/>
      <c r="C19" s="168"/>
      <c r="D19" s="31">
        <f t="shared" si="0"/>
        <v>800</v>
      </c>
      <c r="L19" s="27" t="str">
        <f>"#REF!"</f>
        <v>#REF!</v>
      </c>
      <c r="M19" s="28">
        <v>800</v>
      </c>
      <c r="N19" s="2" t="str">
        <f>IF(X19="","",IF(X19&gt;0,Y19))</f>
        <v/>
      </c>
    </row>
    <row r="20" spans="1:14" ht="15.6" x14ac:dyDescent="0.3">
      <c r="A20" s="168" t="s">
        <v>14</v>
      </c>
      <c r="B20" s="168"/>
      <c r="C20" s="168"/>
      <c r="D20" s="31">
        <f t="shared" si="0"/>
        <v>800</v>
      </c>
      <c r="L20" s="27" t="str">
        <f>"#REF!"</f>
        <v>#REF!</v>
      </c>
      <c r="M20" s="28">
        <v>800</v>
      </c>
      <c r="N20" s="2" t="str">
        <f>IF(X20="","",IF(X20&gt;0,Y20))</f>
        <v/>
      </c>
    </row>
    <row r="21" spans="1:14" ht="15.6" x14ac:dyDescent="0.3">
      <c r="A21" s="169" t="s">
        <v>15</v>
      </c>
      <c r="B21" s="169"/>
      <c r="C21" s="169"/>
      <c r="D21" s="31">
        <f t="shared" si="0"/>
        <v>1200</v>
      </c>
      <c r="L21" s="27" t="str">
        <f>"#REF!"</f>
        <v>#REF!</v>
      </c>
      <c r="M21" s="28">
        <v>1200</v>
      </c>
      <c r="N21" s="2" t="str">
        <f>IF(X21="","",IF(X21&gt;0,Y21))</f>
        <v/>
      </c>
    </row>
    <row r="22" spans="1:14" ht="15.6" x14ac:dyDescent="0.3">
      <c r="A22" s="169" t="s">
        <v>16</v>
      </c>
      <c r="B22" s="169"/>
      <c r="C22" s="169"/>
      <c r="D22" s="31" t="str">
        <f t="shared" si="0"/>
        <v/>
      </c>
      <c r="L22" s="27" t="str">
        <f>'Twirling corps 2'!G17</f>
        <v/>
      </c>
      <c r="M22" s="28">
        <v>1200</v>
      </c>
      <c r="N22" s="2" t="str">
        <f>IF(X22="","",IF(X22&gt;0,Y22))</f>
        <v/>
      </c>
    </row>
    <row r="23" spans="1:14" ht="15.6" x14ac:dyDescent="0.3">
      <c r="A23" s="169" t="s">
        <v>17</v>
      </c>
      <c r="B23" s="169"/>
      <c r="C23" s="169"/>
      <c r="D23" s="31">
        <f t="shared" si="0"/>
        <v>1200</v>
      </c>
      <c r="L23" s="27" t="str">
        <f>"#REF!"</f>
        <v>#REF!</v>
      </c>
      <c r="M23" s="28">
        <v>1200</v>
      </c>
    </row>
    <row r="24" spans="1:14" ht="15.6" x14ac:dyDescent="0.3">
      <c r="A24" s="169" t="s">
        <v>18</v>
      </c>
      <c r="B24" s="169"/>
      <c r="C24" s="169"/>
      <c r="D24" s="31" t="str">
        <f t="shared" si="0"/>
        <v/>
      </c>
      <c r="L24" s="27" t="str">
        <f>'Pompony 2'!G17</f>
        <v/>
      </c>
      <c r="M24" s="28">
        <v>1200</v>
      </c>
    </row>
    <row r="26" spans="1:14" ht="15.6" x14ac:dyDescent="0.3">
      <c r="A26" s="167" t="s">
        <v>19</v>
      </c>
      <c r="B26" s="167"/>
      <c r="C26" s="167"/>
      <c r="D26" s="32">
        <f>SUM(D17:D22)</f>
        <v>4400</v>
      </c>
    </row>
  </sheetData>
  <sheetProtection selectLockedCells="1" selectUnlockedCells="1"/>
  <mergeCells count="31">
    <mergeCell ref="A26:C26"/>
    <mergeCell ref="A19:C19"/>
    <mergeCell ref="A20:C20"/>
    <mergeCell ref="A21:C21"/>
    <mergeCell ref="A22:C22"/>
    <mergeCell ref="A23:C23"/>
    <mergeCell ref="A24:C24"/>
    <mergeCell ref="HA1:HP1"/>
    <mergeCell ref="HQ1:IF1"/>
    <mergeCell ref="IG1:IV1"/>
    <mergeCell ref="A5:C5"/>
    <mergeCell ref="A6:G6"/>
    <mergeCell ref="CS1:DH1"/>
    <mergeCell ref="DI1:DX1"/>
    <mergeCell ref="DY1:EN1"/>
    <mergeCell ref="EO1:FD1"/>
    <mergeCell ref="FE1:FT1"/>
    <mergeCell ref="FU1:GJ1"/>
    <mergeCell ref="A1:K1"/>
    <mergeCell ref="Q1:AF1"/>
    <mergeCell ref="AG1:AV1"/>
    <mergeCell ref="AW1:BL1"/>
    <mergeCell ref="BM1:CB1"/>
    <mergeCell ref="CC1:CR1"/>
    <mergeCell ref="B13:G13"/>
    <mergeCell ref="GK1:GZ1"/>
    <mergeCell ref="A7:G7"/>
    <mergeCell ref="A8:G8"/>
    <mergeCell ref="A10:G10"/>
    <mergeCell ref="B11:G11"/>
    <mergeCell ref="B12:G12"/>
  </mergeCells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L60"/>
  <sheetViews>
    <sheetView topLeftCell="A23" workbookViewId="0">
      <selection activeCell="L43" sqref="L43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8867187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638</v>
      </c>
      <c r="L2" s="93"/>
    </row>
    <row r="3" spans="1:12" x14ac:dyDescent="0.25">
      <c r="D3" s="189" t="s">
        <v>37</v>
      </c>
      <c r="E3" s="189"/>
      <c r="F3" s="189"/>
      <c r="G3" s="189"/>
      <c r="H3" s="189"/>
      <c r="I3" s="189"/>
      <c r="J3" s="189"/>
      <c r="L3" s="93"/>
    </row>
    <row r="4" spans="1:12" x14ac:dyDescent="0.25">
      <c r="C4" s="190"/>
      <c r="D4" s="200"/>
      <c r="E4" s="200"/>
      <c r="F4" s="200"/>
      <c r="G4" s="200"/>
      <c r="H4" s="200"/>
      <c r="I4" s="200"/>
      <c r="J4" s="200"/>
    </row>
    <row r="5" spans="1:12" x14ac:dyDescent="0.25">
      <c r="C5" s="190"/>
      <c r="D5" s="152"/>
      <c r="E5" s="191"/>
      <c r="F5" s="191"/>
      <c r="G5" s="191"/>
      <c r="H5" s="191"/>
      <c r="I5" s="191"/>
      <c r="J5" s="191"/>
    </row>
    <row r="6" spans="1:12" x14ac:dyDescent="0.25">
      <c r="C6" s="190"/>
      <c r="D6" s="152"/>
      <c r="E6" s="150"/>
      <c r="F6" s="150"/>
      <c r="G6" s="150"/>
      <c r="H6" s="150"/>
      <c r="I6" s="150"/>
      <c r="J6" s="150"/>
    </row>
    <row r="8" spans="1:12" x14ac:dyDescent="0.25">
      <c r="D8" s="204" t="s">
        <v>25</v>
      </c>
      <c r="E8" s="205"/>
      <c r="F8" s="201"/>
      <c r="G8" s="202"/>
      <c r="H8" s="202"/>
      <c r="I8" s="202"/>
      <c r="J8" s="202"/>
      <c r="K8" s="203"/>
    </row>
    <row r="9" spans="1:12" x14ac:dyDescent="0.25">
      <c r="D9" s="204" t="s">
        <v>23</v>
      </c>
      <c r="E9" s="205"/>
      <c r="F9" s="201"/>
      <c r="G9" s="202"/>
      <c r="H9" s="202"/>
      <c r="I9" s="202"/>
      <c r="J9" s="202"/>
      <c r="K9" s="203"/>
    </row>
    <row r="10" spans="1:12" x14ac:dyDescent="0.25">
      <c r="D10" s="204" t="s">
        <v>26</v>
      </c>
      <c r="E10" s="205"/>
      <c r="F10" s="201"/>
      <c r="G10" s="202"/>
      <c r="H10" s="202"/>
      <c r="I10" s="202"/>
      <c r="J10" s="202"/>
      <c r="K10" s="203"/>
    </row>
    <row r="11" spans="1:12" x14ac:dyDescent="0.25">
      <c r="D11" s="204" t="s">
        <v>27</v>
      </c>
      <c r="E11" s="205"/>
      <c r="F11" s="201"/>
      <c r="G11" s="202"/>
      <c r="H11" s="202"/>
      <c r="I11" s="202"/>
      <c r="J11" s="202"/>
      <c r="K11" s="203"/>
    </row>
    <row r="12" spans="1:12" x14ac:dyDescent="0.25">
      <c r="D12" s="204" t="s">
        <v>75</v>
      </c>
      <c r="E12" s="205"/>
      <c r="F12" s="201"/>
      <c r="G12" s="202"/>
      <c r="H12" s="202"/>
      <c r="I12" s="202"/>
      <c r="J12" s="202"/>
      <c r="K12" s="203"/>
    </row>
    <row r="13" spans="1:12" x14ac:dyDescent="0.25">
      <c r="D13" s="204" t="s">
        <v>31</v>
      </c>
      <c r="E13" s="205"/>
      <c r="F13" s="98"/>
      <c r="G13" s="118" t="s">
        <v>76</v>
      </c>
      <c r="H13" s="119"/>
      <c r="I13" s="119"/>
      <c r="J13" s="119"/>
      <c r="K13" s="120"/>
    </row>
    <row r="14" spans="1:12" x14ac:dyDescent="0.25">
      <c r="D14" s="204" t="s">
        <v>632</v>
      </c>
      <c r="E14" s="205"/>
      <c r="F14" s="194" t="s">
        <v>639</v>
      </c>
      <c r="G14" s="194"/>
      <c r="H14" s="194"/>
      <c r="I14" s="194"/>
      <c r="J14" s="194"/>
      <c r="K14" s="194"/>
    </row>
    <row r="15" spans="1:12" x14ac:dyDescent="0.25">
      <c r="I15" s="111" t="s">
        <v>643</v>
      </c>
    </row>
    <row r="16" spans="1:12" s="144" customFormat="1" x14ac:dyDescent="0.25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2021</v>
      </c>
    </row>
    <row r="17" spans="1:9" s="144" customFormat="1" x14ac:dyDescent="0.25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5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5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5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5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5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5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5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5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5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5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5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5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5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5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5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5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5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5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5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5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5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5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5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5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5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5">
      <c r="D43" s="208" t="s">
        <v>82</v>
      </c>
      <c r="E43" s="122"/>
      <c r="F43" s="123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5">
      <c r="D44" s="121" t="s">
        <v>84</v>
      </c>
      <c r="E44" s="122"/>
      <c r="F44" s="122"/>
      <c r="G44" s="122"/>
      <c r="H44" s="123"/>
      <c r="I44" s="206" t="e">
        <f>IF($I$43&lt;8,"Minimažoretky",IF($I$43&lt;11,"Děti mladší",IF($I$43&lt;14,"Děti starší",IF($I$43&lt;17,"Junior","Senior"))))</f>
        <v>#DIV/0!</v>
      </c>
    </row>
    <row r="45" spans="1:9" x14ac:dyDescent="0.25">
      <c r="D45" s="29"/>
      <c r="E45" s="124"/>
      <c r="F45" s="124"/>
      <c r="G45" s="124"/>
      <c r="H45" s="88" t="str">
        <f>IF($G$43&lt;10,"je jich málo","ANO")</f>
        <v>je jich málo</v>
      </c>
      <c r="I45" s="114"/>
    </row>
    <row r="46" spans="1:9" x14ac:dyDescent="0.25">
      <c r="D46" s="115"/>
      <c r="E46" s="115"/>
      <c r="F46" s="115"/>
      <c r="G46" s="115"/>
      <c r="H46" s="115"/>
    </row>
    <row r="47" spans="1:9" x14ac:dyDescent="0.25">
      <c r="D47" s="115"/>
      <c r="E47" s="115"/>
      <c r="F47" s="115"/>
      <c r="G47" s="115"/>
      <c r="H47" s="115"/>
    </row>
    <row r="48" spans="1:9" x14ac:dyDescent="0.25">
      <c r="D48" s="115"/>
      <c r="E48" s="115"/>
      <c r="F48" s="115"/>
      <c r="G48" s="115"/>
      <c r="H48" s="115"/>
    </row>
    <row r="49" spans="4:4" x14ac:dyDescent="0.25">
      <c r="D49" s="116"/>
    </row>
    <row r="50" spans="4:4" x14ac:dyDescent="0.25">
      <c r="D50" s="116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</sheetData>
  <sheetProtection algorithmName="SHA-512" hashValue="wXMdmuGaC+c/kQts/YZ6343Mx1IsOgvg+m3ifo/v2bHmASnJe3KezOyNPKeCox5KNPUjseBOCBlgADg1Nck8vQ==" saltValue="CE3pWbglgKCGY6Jso0jGTw==" spinCount="100000" sheet="1" objects="1" scenarios="1"/>
  <mergeCells count="17">
    <mergeCell ref="D9:E9"/>
    <mergeCell ref="F8:K8"/>
    <mergeCell ref="F9:K9"/>
    <mergeCell ref="F12:K12"/>
    <mergeCell ref="F14:K14"/>
    <mergeCell ref="D10:E10"/>
    <mergeCell ref="D11:E11"/>
    <mergeCell ref="D12:E12"/>
    <mergeCell ref="D13:E13"/>
    <mergeCell ref="D14:E14"/>
    <mergeCell ref="F10:K10"/>
    <mergeCell ref="F11:K11"/>
    <mergeCell ref="E5:J5"/>
    <mergeCell ref="C4:C6"/>
    <mergeCell ref="D8:E8"/>
    <mergeCell ref="D3:J3"/>
    <mergeCell ref="D4:J4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L41"/>
  <sheetViews>
    <sheetView workbookViewId="0">
      <selection activeCell="I26" sqref="I26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8867187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33</v>
      </c>
      <c r="L2" s="93"/>
    </row>
    <row r="3" spans="1:12" x14ac:dyDescent="0.25">
      <c r="D3" s="79" t="s">
        <v>37</v>
      </c>
      <c r="L3" s="93"/>
    </row>
    <row r="4" spans="1:12" x14ac:dyDescent="0.25">
      <c r="D4" s="80"/>
    </row>
    <row r="6" spans="1:12" x14ac:dyDescent="0.25">
      <c r="D6" s="186" t="s">
        <v>25</v>
      </c>
      <c r="E6" s="186"/>
      <c r="F6" s="195"/>
      <c r="G6" s="195"/>
      <c r="H6" s="195"/>
      <c r="I6" s="195"/>
      <c r="J6" s="195"/>
      <c r="K6" s="195"/>
    </row>
    <row r="7" spans="1:12" x14ac:dyDescent="0.25">
      <c r="D7" s="186" t="s">
        <v>23</v>
      </c>
      <c r="E7" s="186"/>
      <c r="F7" s="187"/>
      <c r="G7" s="187"/>
      <c r="H7" s="187"/>
      <c r="I7" s="187"/>
      <c r="J7" s="187"/>
      <c r="K7" s="187"/>
    </row>
    <row r="8" spans="1:12" x14ac:dyDescent="0.25">
      <c r="D8" s="186" t="s">
        <v>26</v>
      </c>
      <c r="E8" s="186"/>
      <c r="F8" s="187"/>
      <c r="G8" s="187"/>
      <c r="H8" s="187"/>
      <c r="I8" s="187"/>
      <c r="J8" s="187"/>
      <c r="K8" s="187"/>
    </row>
    <row r="9" spans="1:12" x14ac:dyDescent="0.25">
      <c r="D9" s="186" t="s">
        <v>27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75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31</v>
      </c>
      <c r="E11" s="186"/>
      <c r="F11" s="98"/>
      <c r="G11" s="188" t="s">
        <v>76</v>
      </c>
      <c r="H11" s="188"/>
      <c r="I11" s="188"/>
      <c r="J11" s="188"/>
      <c r="K11" s="188"/>
    </row>
    <row r="12" spans="1:12" hidden="1" x14ac:dyDescent="0.25">
      <c r="D12" s="186" t="s">
        <v>32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I13" s="111" t="s">
        <v>643</v>
      </c>
    </row>
    <row r="14" spans="1:12" s="144" customFormat="1" x14ac:dyDescent="0.25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2021</v>
      </c>
    </row>
    <row r="15" spans="1:12" s="144" customFormat="1" x14ac:dyDescent="0.25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5">
      <c r="A16" s="99">
        <v>1</v>
      </c>
      <c r="B16" s="100" t="s">
        <v>36</v>
      </c>
      <c r="C16" s="94"/>
      <c r="D16" s="94"/>
      <c r="E16" s="94"/>
      <c r="F16" s="101"/>
      <c r="G16" s="95"/>
      <c r="H16" s="102"/>
      <c r="I16" s="91" t="str">
        <f>IF($H16="","",IF($G16="","",IF($H16="","",IF(12-$G16&gt;0,$I$14-$H16,$I$14-$H16))))</f>
        <v/>
      </c>
    </row>
    <row r="17" spans="1:9" x14ac:dyDescent="0.25">
      <c r="A17" s="103">
        <v>2</v>
      </c>
      <c r="B17" s="104" t="s">
        <v>36</v>
      </c>
      <c r="C17" s="80"/>
      <c r="D17" s="80"/>
      <c r="E17" s="80"/>
      <c r="F17" s="92"/>
      <c r="G17" s="90"/>
      <c r="H17" s="97"/>
      <c r="I17" s="91" t="str">
        <f t="shared" ref="I17:I24" si="0">IF($H17="","",IF($G17="","",IF($H17="","",IF(12-$G17&gt;0,$I$14-$H17,$I$14-$H17))))</f>
        <v/>
      </c>
    </row>
    <row r="18" spans="1:9" x14ac:dyDescent="0.25">
      <c r="A18" s="103">
        <v>3</v>
      </c>
      <c r="B18" s="104" t="s">
        <v>36</v>
      </c>
      <c r="C18" s="80"/>
      <c r="D18" s="80"/>
      <c r="E18" s="80"/>
      <c r="F18" s="92"/>
      <c r="G18" s="90"/>
      <c r="H18" s="97"/>
      <c r="I18" s="91" t="str">
        <f t="shared" si="0"/>
        <v/>
      </c>
    </row>
    <row r="19" spans="1:9" x14ac:dyDescent="0.25">
      <c r="A19" s="103">
        <v>4</v>
      </c>
      <c r="B19" s="104" t="s">
        <v>36</v>
      </c>
      <c r="C19" s="80"/>
      <c r="D19" s="80"/>
      <c r="E19" s="80"/>
      <c r="F19" s="92"/>
      <c r="G19" s="90"/>
      <c r="H19" s="97"/>
      <c r="I19" s="91" t="str">
        <f t="shared" si="0"/>
        <v/>
      </c>
    </row>
    <row r="20" spans="1:9" x14ac:dyDescent="0.25">
      <c r="A20" s="103">
        <v>5</v>
      </c>
      <c r="B20" s="104" t="s">
        <v>36</v>
      </c>
      <c r="C20" s="80"/>
      <c r="D20" s="80"/>
      <c r="E20" s="80"/>
      <c r="F20" s="92"/>
      <c r="G20" s="90"/>
      <c r="H20" s="97"/>
      <c r="I20" s="91" t="str">
        <f t="shared" si="0"/>
        <v/>
      </c>
    </row>
    <row r="21" spans="1:9" x14ac:dyDescent="0.25">
      <c r="A21" s="103">
        <v>6</v>
      </c>
      <c r="B21" s="104" t="s">
        <v>36</v>
      </c>
      <c r="C21" s="80"/>
      <c r="D21" s="80"/>
      <c r="E21" s="80"/>
      <c r="F21" s="92"/>
      <c r="G21" s="90"/>
      <c r="H21" s="97"/>
      <c r="I21" s="91" t="str">
        <f t="shared" si="0"/>
        <v/>
      </c>
    </row>
    <row r="22" spans="1:9" x14ac:dyDescent="0.25">
      <c r="A22" s="103">
        <v>7</v>
      </c>
      <c r="B22" s="104" t="s">
        <v>36</v>
      </c>
      <c r="C22" s="80"/>
      <c r="D22" s="80"/>
      <c r="E22" s="80"/>
      <c r="F22" s="92"/>
      <c r="G22" s="90"/>
      <c r="H22" s="97"/>
      <c r="I22" s="91" t="str">
        <f t="shared" si="0"/>
        <v/>
      </c>
    </row>
    <row r="23" spans="1:9" x14ac:dyDescent="0.25">
      <c r="A23" s="103">
        <v>8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5">
      <c r="A24" s="103">
        <v>9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5">
      <c r="D25" s="184" t="s">
        <v>82</v>
      </c>
      <c r="E25" s="184"/>
      <c r="F25" s="184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5">
      <c r="D26" s="184" t="s">
        <v>84</v>
      </c>
      <c r="E26" s="184"/>
      <c r="F26" s="184"/>
      <c r="G26" s="184"/>
      <c r="H26" s="184"/>
      <c r="I26" s="114" t="e">
        <f>IF($I$25&lt;8,"Minimažoretky",IF($I$25&lt;11,"Děti mladší",IF($I$25&lt;14,"Děti starší",IF($I$25&lt;17,"Junior","Senior"))))</f>
        <v>#DIV/0!</v>
      </c>
    </row>
    <row r="27" spans="1:9" x14ac:dyDescent="0.25">
      <c r="D27" s="115"/>
      <c r="E27" s="115"/>
      <c r="F27" s="115"/>
      <c r="G27" s="115"/>
      <c r="H27" s="115"/>
    </row>
    <row r="28" spans="1:9" x14ac:dyDescent="0.25">
      <c r="D28" s="115"/>
      <c r="E28" s="115"/>
      <c r="F28" s="115"/>
      <c r="G28" s="115"/>
      <c r="H28" s="115"/>
    </row>
    <row r="29" spans="1:9" x14ac:dyDescent="0.25">
      <c r="D29" s="115"/>
      <c r="E29" s="115"/>
      <c r="F29" s="115"/>
      <c r="G29" s="115"/>
      <c r="H29" s="115"/>
    </row>
    <row r="30" spans="1:9" x14ac:dyDescent="0.25">
      <c r="D30" s="116"/>
    </row>
    <row r="31" spans="1:9" x14ac:dyDescent="0.25">
      <c r="D31" s="116"/>
    </row>
    <row r="32" spans="1:9" x14ac:dyDescent="0.25">
      <c r="D32" s="117"/>
    </row>
    <row r="33" spans="4:4" x14ac:dyDescent="0.25">
      <c r="D33" s="117"/>
    </row>
    <row r="34" spans="4:4" x14ac:dyDescent="0.25">
      <c r="D34" s="117"/>
    </row>
    <row r="35" spans="4:4" x14ac:dyDescent="0.25">
      <c r="D35" s="117"/>
    </row>
    <row r="36" spans="4:4" x14ac:dyDescent="0.25">
      <c r="D36" s="117"/>
    </row>
    <row r="37" spans="4:4" x14ac:dyDescent="0.25">
      <c r="D37" s="117"/>
    </row>
    <row r="38" spans="4:4" x14ac:dyDescent="0.25">
      <c r="D38" s="117"/>
    </row>
    <row r="39" spans="4:4" x14ac:dyDescent="0.25">
      <c r="D39" s="117"/>
    </row>
    <row r="40" spans="4:4" x14ac:dyDescent="0.25">
      <c r="D40" s="117"/>
    </row>
    <row r="41" spans="4:4" x14ac:dyDescent="0.25">
      <c r="D41" s="117"/>
    </row>
  </sheetData>
  <sheetProtection algorithmName="SHA-512" hashValue="Goml6JjHe1pXs1luRt8/oYLIgwOYJdPlD9R0WjAn91iGIwPc9JtSNG85PjNJQeTCno05aUfR+WUb6pU/+YEy2g==" saltValue="VdrqpKbHde+MPvHvNmz11Q==" spinCount="100000" sheet="1" objects="1" scenarios="1"/>
  <mergeCells count="16"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  <mergeCell ref="D8:E8"/>
    <mergeCell ref="F8:K8"/>
    <mergeCell ref="D6:E6"/>
    <mergeCell ref="F6:K6"/>
    <mergeCell ref="D7:E7"/>
    <mergeCell ref="F7:K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L41"/>
  <sheetViews>
    <sheetView workbookViewId="0">
      <selection activeCell="I17" sqref="I17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7.3320312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33</v>
      </c>
      <c r="L2" s="93"/>
    </row>
    <row r="3" spans="1:12" x14ac:dyDescent="0.25">
      <c r="D3" s="79" t="s">
        <v>37</v>
      </c>
      <c r="L3" s="93"/>
    </row>
    <row r="4" spans="1:12" x14ac:dyDescent="0.25">
      <c r="D4" s="80"/>
    </row>
    <row r="6" spans="1:12" x14ac:dyDescent="0.25">
      <c r="D6" s="186" t="s">
        <v>25</v>
      </c>
      <c r="E6" s="186"/>
      <c r="F6" s="195"/>
      <c r="G6" s="195"/>
      <c r="H6" s="195"/>
      <c r="I6" s="195"/>
      <c r="J6" s="195"/>
      <c r="K6" s="195"/>
    </row>
    <row r="7" spans="1:12" x14ac:dyDescent="0.25">
      <c r="D7" s="186" t="s">
        <v>23</v>
      </c>
      <c r="E7" s="186"/>
      <c r="F7" s="187"/>
      <c r="G7" s="187"/>
      <c r="H7" s="187"/>
      <c r="I7" s="187"/>
      <c r="J7" s="187"/>
      <c r="K7" s="187"/>
    </row>
    <row r="8" spans="1:12" x14ac:dyDescent="0.25">
      <c r="D8" s="186" t="s">
        <v>26</v>
      </c>
      <c r="E8" s="186"/>
      <c r="F8" s="187"/>
      <c r="G8" s="187"/>
      <c r="H8" s="187"/>
      <c r="I8" s="187"/>
      <c r="J8" s="187"/>
      <c r="K8" s="187"/>
    </row>
    <row r="9" spans="1:12" x14ac:dyDescent="0.25">
      <c r="D9" s="186" t="s">
        <v>27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75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31</v>
      </c>
      <c r="E11" s="186"/>
      <c r="F11" s="98"/>
      <c r="G11" s="188" t="s">
        <v>76</v>
      </c>
      <c r="H11" s="188"/>
      <c r="I11" s="188"/>
      <c r="J11" s="188"/>
      <c r="K11" s="188"/>
    </row>
    <row r="12" spans="1:12" hidden="1" x14ac:dyDescent="0.25">
      <c r="D12" s="186" t="s">
        <v>32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I13" s="111" t="s">
        <v>643</v>
      </c>
    </row>
    <row r="14" spans="1:12" s="144" customFormat="1" x14ac:dyDescent="0.25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2021</v>
      </c>
    </row>
    <row r="15" spans="1:12" s="144" customFormat="1" x14ac:dyDescent="0.25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5">
      <c r="A16" s="99">
        <v>1</v>
      </c>
      <c r="B16" s="100" t="s">
        <v>36</v>
      </c>
      <c r="C16" s="95"/>
      <c r="D16" s="95"/>
      <c r="E16" s="95"/>
      <c r="F16" s="101"/>
      <c r="G16" s="95"/>
      <c r="H16" s="102"/>
      <c r="I16" s="91" t="str">
        <f>IF($H16="","",IF($G16="","",IF($H16="","",IF(12-$G16&gt;0,$I$14-$H16,$I$14-$H16))))</f>
        <v/>
      </c>
    </row>
    <row r="17" spans="1:9" x14ac:dyDescent="0.25">
      <c r="A17" s="103">
        <v>2</v>
      </c>
      <c r="B17" s="104" t="s">
        <v>36</v>
      </c>
      <c r="C17" s="90"/>
      <c r="D17" s="90"/>
      <c r="E17" s="90"/>
      <c r="F17" s="92"/>
      <c r="G17" s="90"/>
      <c r="H17" s="97"/>
      <c r="I17" s="91" t="str">
        <f t="shared" ref="I17:I24" si="0">IF($H17="","",IF($G17="","",IF($H17="","",IF(12-$G17&gt;0,$I$14-$H17,$I$14-$H17))))</f>
        <v/>
      </c>
    </row>
    <row r="18" spans="1:9" x14ac:dyDescent="0.25">
      <c r="A18" s="103">
        <v>3</v>
      </c>
      <c r="B18" s="104" t="s">
        <v>36</v>
      </c>
      <c r="C18" s="90"/>
      <c r="D18" s="90"/>
      <c r="E18" s="90"/>
      <c r="F18" s="92"/>
      <c r="G18" s="90"/>
      <c r="H18" s="97"/>
      <c r="I18" s="91" t="str">
        <f t="shared" si="0"/>
        <v/>
      </c>
    </row>
    <row r="19" spans="1:9" x14ac:dyDescent="0.25">
      <c r="A19" s="103">
        <v>4</v>
      </c>
      <c r="B19" s="104" t="s">
        <v>36</v>
      </c>
      <c r="C19" s="90"/>
      <c r="D19" s="90"/>
      <c r="E19" s="90"/>
      <c r="F19" s="92"/>
      <c r="G19" s="90"/>
      <c r="H19" s="97"/>
      <c r="I19" s="91" t="str">
        <f t="shared" si="0"/>
        <v/>
      </c>
    </row>
    <row r="20" spans="1:9" x14ac:dyDescent="0.25">
      <c r="A20" s="103">
        <v>5</v>
      </c>
      <c r="B20" s="104" t="s">
        <v>36</v>
      </c>
      <c r="C20" s="90"/>
      <c r="D20" s="90"/>
      <c r="E20" s="90"/>
      <c r="F20" s="92"/>
      <c r="G20" s="90"/>
      <c r="H20" s="97"/>
      <c r="I20" s="91" t="str">
        <f t="shared" si="0"/>
        <v/>
      </c>
    </row>
    <row r="21" spans="1:9" x14ac:dyDescent="0.25">
      <c r="A21" s="103">
        <v>6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si="0"/>
        <v/>
      </c>
    </row>
    <row r="22" spans="1:9" x14ac:dyDescent="0.25">
      <c r="A22" s="103">
        <v>7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5">
      <c r="A23" s="103">
        <v>8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5">
      <c r="A24" s="103">
        <v>9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5">
      <c r="D25" s="184" t="s">
        <v>82</v>
      </c>
      <c r="E25" s="184"/>
      <c r="F25" s="184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5">
      <c r="D26" s="184" t="s">
        <v>84</v>
      </c>
      <c r="E26" s="184"/>
      <c r="F26" s="184"/>
      <c r="G26" s="184"/>
      <c r="H26" s="184"/>
      <c r="I26" s="114" t="e">
        <f>IF($I$25&lt;8,"Minimažoretky",IF($I$25&lt;11,"Děti mladší",IF($I$25&lt;14,"Děti starší",IF($I$25&lt;17,"Junior","Senior"))))</f>
        <v>#DIV/0!</v>
      </c>
    </row>
    <row r="27" spans="1:9" x14ac:dyDescent="0.25">
      <c r="D27" s="115"/>
      <c r="E27" s="115"/>
      <c r="F27" s="115"/>
      <c r="G27" s="115"/>
      <c r="H27" s="115"/>
    </row>
    <row r="28" spans="1:9" x14ac:dyDescent="0.25">
      <c r="D28" s="115"/>
      <c r="E28" s="115"/>
      <c r="F28" s="115"/>
      <c r="G28" s="115"/>
      <c r="H28" s="115"/>
    </row>
    <row r="29" spans="1:9" x14ac:dyDescent="0.25">
      <c r="D29" s="115"/>
      <c r="E29" s="115"/>
      <c r="F29" s="115"/>
      <c r="G29" s="115"/>
      <c r="H29" s="115"/>
    </row>
    <row r="30" spans="1:9" x14ac:dyDescent="0.25">
      <c r="D30" s="116"/>
    </row>
    <row r="31" spans="1:9" x14ac:dyDescent="0.25">
      <c r="D31" s="116"/>
    </row>
    <row r="32" spans="1:9" x14ac:dyDescent="0.25">
      <c r="D32" s="117"/>
    </row>
    <row r="33" spans="4:4" x14ac:dyDescent="0.25">
      <c r="D33" s="117"/>
    </row>
    <row r="34" spans="4:4" x14ac:dyDescent="0.25">
      <c r="D34" s="117"/>
    </row>
    <row r="35" spans="4:4" x14ac:dyDescent="0.25">
      <c r="D35" s="117"/>
    </row>
    <row r="36" spans="4:4" x14ac:dyDescent="0.25">
      <c r="D36" s="117"/>
    </row>
    <row r="37" spans="4:4" x14ac:dyDescent="0.25">
      <c r="D37" s="117"/>
    </row>
    <row r="38" spans="4:4" x14ac:dyDescent="0.25">
      <c r="D38" s="117"/>
    </row>
    <row r="39" spans="4:4" x14ac:dyDescent="0.25">
      <c r="D39" s="117"/>
    </row>
    <row r="40" spans="4:4" x14ac:dyDescent="0.25">
      <c r="D40" s="117"/>
    </row>
    <row r="41" spans="4:4" x14ac:dyDescent="0.25">
      <c r="D41" s="117"/>
    </row>
  </sheetData>
  <sheetProtection algorithmName="SHA-512" hashValue="wTnSQdEiTfp7rmeQEuL3Xe1wg5D9eZY7k2edB0sn5ldQui/f9TDBA62Iun3ktOyOUnYnRxE7VR7G7VrvWOWtpw==" saltValue="B50nQxKMy1hE6GbfYmZgUg==" spinCount="100000" sheet="1" objects="1" scenarios="1"/>
  <mergeCells count="16"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  <mergeCell ref="D8:E8"/>
    <mergeCell ref="F8:K8"/>
    <mergeCell ref="D6:E6"/>
    <mergeCell ref="F6:K6"/>
    <mergeCell ref="D7:E7"/>
    <mergeCell ref="F7:K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L41"/>
  <sheetViews>
    <sheetView workbookViewId="0">
      <selection activeCell="L27" sqref="L27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8.3320312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33</v>
      </c>
      <c r="L2" s="93"/>
    </row>
    <row r="3" spans="1:12" x14ac:dyDescent="0.25">
      <c r="D3" s="79" t="s">
        <v>37</v>
      </c>
      <c r="L3" s="93"/>
    </row>
    <row r="4" spans="1:12" x14ac:dyDescent="0.25">
      <c r="D4" s="80"/>
    </row>
    <row r="6" spans="1:12" x14ac:dyDescent="0.25">
      <c r="D6" s="186" t="s">
        <v>25</v>
      </c>
      <c r="E6" s="186"/>
      <c r="F6" s="195"/>
      <c r="G6" s="195"/>
      <c r="H6" s="195"/>
      <c r="I6" s="195"/>
      <c r="J6" s="195"/>
      <c r="K6" s="195"/>
    </row>
    <row r="7" spans="1:12" x14ac:dyDescent="0.25">
      <c r="D7" s="186" t="s">
        <v>23</v>
      </c>
      <c r="E7" s="186"/>
      <c r="F7" s="187"/>
      <c r="G7" s="187"/>
      <c r="H7" s="187"/>
      <c r="I7" s="187"/>
      <c r="J7" s="187"/>
      <c r="K7" s="187"/>
    </row>
    <row r="8" spans="1:12" x14ac:dyDescent="0.25">
      <c r="D8" s="186" t="s">
        <v>26</v>
      </c>
      <c r="E8" s="186"/>
      <c r="F8" s="187"/>
      <c r="G8" s="187"/>
      <c r="H8" s="187"/>
      <c r="I8" s="187"/>
      <c r="J8" s="187"/>
      <c r="K8" s="187"/>
    </row>
    <row r="9" spans="1:12" x14ac:dyDescent="0.25">
      <c r="D9" s="186" t="s">
        <v>27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75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31</v>
      </c>
      <c r="E11" s="186"/>
      <c r="F11" s="98"/>
      <c r="G11" s="188" t="s">
        <v>76</v>
      </c>
      <c r="H11" s="188"/>
      <c r="I11" s="188"/>
      <c r="J11" s="188"/>
      <c r="K11" s="188"/>
    </row>
    <row r="12" spans="1:12" hidden="1" x14ac:dyDescent="0.25">
      <c r="D12" s="186" t="s">
        <v>32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I13" s="111" t="s">
        <v>643</v>
      </c>
    </row>
    <row r="14" spans="1:12" s="144" customFormat="1" x14ac:dyDescent="0.25">
      <c r="D14" s="145" t="s">
        <v>35</v>
      </c>
      <c r="E14" s="146" t="s">
        <v>34</v>
      </c>
      <c r="F14" s="146" t="s">
        <v>38</v>
      </c>
      <c r="G14" s="146"/>
      <c r="H14" s="114"/>
      <c r="I14" s="111">
        <v>2021</v>
      </c>
    </row>
    <row r="15" spans="1:12" s="144" customFormat="1" x14ac:dyDescent="0.25">
      <c r="B15" s="85" t="s">
        <v>62</v>
      </c>
      <c r="C15" s="85" t="s">
        <v>39</v>
      </c>
      <c r="D15" s="85"/>
      <c r="E15" s="142"/>
      <c r="F15" s="142" t="s">
        <v>63</v>
      </c>
      <c r="G15" s="142" t="s">
        <v>40</v>
      </c>
      <c r="H15" s="143" t="s">
        <v>41</v>
      </c>
      <c r="I15" s="89" t="s">
        <v>42</v>
      </c>
    </row>
    <row r="16" spans="1:12" x14ac:dyDescent="0.25">
      <c r="A16" s="99">
        <v>1</v>
      </c>
      <c r="B16" s="100" t="s">
        <v>36</v>
      </c>
      <c r="C16" s="95"/>
      <c r="D16" s="95"/>
      <c r="E16" s="95"/>
      <c r="F16" s="101"/>
      <c r="G16" s="125"/>
      <c r="H16" s="126"/>
      <c r="I16" s="91" t="str">
        <f>IF($H16="","",IF($G16="","",IF($H16="","",IF(12-$G16&gt;0,$I$14-$H16,$I$14-$H16))))</f>
        <v/>
      </c>
    </row>
    <row r="17" spans="1:9" x14ac:dyDescent="0.25">
      <c r="A17" s="103">
        <v>2</v>
      </c>
      <c r="B17" s="104" t="s">
        <v>36</v>
      </c>
      <c r="C17" s="90"/>
      <c r="D17" s="90"/>
      <c r="E17" s="90"/>
      <c r="F17" s="92"/>
      <c r="G17" s="127"/>
      <c r="H17" s="128"/>
      <c r="I17" s="91" t="str">
        <f t="shared" ref="I17:I24" si="0">IF($H17="","",IF($G17="","",IF($H17="","",IF(12-$G17&gt;0,$I$14-$H17,$I$14-$H17))))</f>
        <v/>
      </c>
    </row>
    <row r="18" spans="1:9" x14ac:dyDescent="0.25">
      <c r="A18" s="103">
        <v>3</v>
      </c>
      <c r="B18" s="104" t="s">
        <v>36</v>
      </c>
      <c r="C18" s="90"/>
      <c r="D18" s="90"/>
      <c r="E18" s="90"/>
      <c r="F18" s="92"/>
      <c r="G18" s="127"/>
      <c r="H18" s="128"/>
      <c r="I18" s="91" t="str">
        <f t="shared" si="0"/>
        <v/>
      </c>
    </row>
    <row r="19" spans="1:9" x14ac:dyDescent="0.25">
      <c r="A19" s="103">
        <v>4</v>
      </c>
      <c r="B19" s="104" t="s">
        <v>36</v>
      </c>
      <c r="C19" s="90"/>
      <c r="D19" s="90"/>
      <c r="E19" s="90"/>
      <c r="F19" s="92"/>
      <c r="G19" s="127"/>
      <c r="H19" s="128"/>
      <c r="I19" s="91" t="str">
        <f t="shared" si="0"/>
        <v/>
      </c>
    </row>
    <row r="20" spans="1:9" x14ac:dyDescent="0.25">
      <c r="A20" s="103">
        <v>5</v>
      </c>
      <c r="B20" s="104" t="s">
        <v>36</v>
      </c>
      <c r="C20" s="90"/>
      <c r="D20" s="90"/>
      <c r="E20" s="90"/>
      <c r="F20" s="92"/>
      <c r="G20" s="127"/>
      <c r="H20" s="128"/>
      <c r="I20" s="91" t="str">
        <f t="shared" si="0"/>
        <v/>
      </c>
    </row>
    <row r="21" spans="1:9" x14ac:dyDescent="0.25">
      <c r="A21" s="103">
        <v>6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si="0"/>
        <v/>
      </c>
    </row>
    <row r="22" spans="1:9" x14ac:dyDescent="0.25">
      <c r="A22" s="103">
        <v>7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5">
      <c r="A23" s="103">
        <v>8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5">
      <c r="A24" s="103">
        <v>9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5">
      <c r="D25" s="184" t="s">
        <v>82</v>
      </c>
      <c r="E25" s="184"/>
      <c r="F25" s="184"/>
      <c r="G25" s="89">
        <f>COUNT(I16:I24)</f>
        <v>0</v>
      </c>
      <c r="H25" s="81" t="s">
        <v>83</v>
      </c>
      <c r="I25" s="113" t="e">
        <f>AVERAGE(I16:I24)</f>
        <v>#DIV/0!</v>
      </c>
    </row>
    <row r="26" spans="1:9" x14ac:dyDescent="0.25">
      <c r="D26" s="184" t="s">
        <v>84</v>
      </c>
      <c r="E26" s="184"/>
      <c r="F26" s="184"/>
      <c r="G26" s="184"/>
      <c r="H26" s="184"/>
      <c r="I26" s="114" t="e">
        <f>IF($I$25&lt;8,"Minimažoretky",IF($I$25&lt;11,"Děti mladší",IF($I$25&lt;14,"Děti starší",IF($I$25&lt;17,"Junior","Senior"))))</f>
        <v>#DIV/0!</v>
      </c>
    </row>
    <row r="27" spans="1:9" x14ac:dyDescent="0.25">
      <c r="D27" s="115"/>
      <c r="E27" s="115"/>
      <c r="F27" s="115"/>
      <c r="G27" s="115"/>
      <c r="H27" s="115"/>
    </row>
    <row r="28" spans="1:9" x14ac:dyDescent="0.25">
      <c r="D28" s="115"/>
      <c r="E28" s="115"/>
      <c r="F28" s="115"/>
      <c r="G28" s="115"/>
      <c r="H28" s="115"/>
    </row>
    <row r="29" spans="1:9" x14ac:dyDescent="0.25">
      <c r="D29" s="115"/>
      <c r="E29" s="115"/>
      <c r="F29" s="115"/>
      <c r="G29" s="115"/>
      <c r="H29" s="115"/>
    </row>
    <row r="30" spans="1:9" x14ac:dyDescent="0.25">
      <c r="D30" s="116"/>
    </row>
    <row r="31" spans="1:9" x14ac:dyDescent="0.25">
      <c r="D31" s="116"/>
    </row>
    <row r="32" spans="1:9" x14ac:dyDescent="0.25">
      <c r="D32" s="117"/>
    </row>
    <row r="33" spans="4:4" x14ac:dyDescent="0.25">
      <c r="D33" s="117"/>
    </row>
    <row r="34" spans="4:4" x14ac:dyDescent="0.25">
      <c r="D34" s="117"/>
    </row>
    <row r="35" spans="4:4" x14ac:dyDescent="0.25">
      <c r="D35" s="117"/>
    </row>
    <row r="36" spans="4:4" x14ac:dyDescent="0.25">
      <c r="D36" s="117"/>
    </row>
    <row r="37" spans="4:4" x14ac:dyDescent="0.25">
      <c r="D37" s="117"/>
    </row>
    <row r="38" spans="4:4" x14ac:dyDescent="0.25">
      <c r="D38" s="117"/>
    </row>
    <row r="39" spans="4:4" x14ac:dyDescent="0.25">
      <c r="D39" s="117"/>
    </row>
    <row r="40" spans="4:4" x14ac:dyDescent="0.25">
      <c r="D40" s="117"/>
    </row>
    <row r="41" spans="4:4" x14ac:dyDescent="0.25">
      <c r="D41" s="117"/>
    </row>
  </sheetData>
  <sheetProtection algorithmName="SHA-512" hashValue="ZfHIV0ryjXKfob2mqrKwASorRJpEEur15MrVJ5H1U7NdynqsiZ7nvQ90a4MEJLQIFwAFnb27Obv0es/AGV4wbA==" saltValue="X0zUQYK9E5e1dqCzqtK2kQ==" spinCount="100000" sheet="1" objects="1" scenarios="1"/>
  <mergeCells count="16">
    <mergeCell ref="D12:E12"/>
    <mergeCell ref="F12:K12"/>
    <mergeCell ref="D25:F25"/>
    <mergeCell ref="D26:H26"/>
    <mergeCell ref="D9:E9"/>
    <mergeCell ref="F9:K9"/>
    <mergeCell ref="D10:E10"/>
    <mergeCell ref="F10:K10"/>
    <mergeCell ref="D11:E11"/>
    <mergeCell ref="G11:K11"/>
    <mergeCell ref="D8:E8"/>
    <mergeCell ref="F8:K8"/>
    <mergeCell ref="D6:E6"/>
    <mergeCell ref="F6:K6"/>
    <mergeCell ref="D7:E7"/>
    <mergeCell ref="F7:K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</sheetPr>
  <dimension ref="A1:K59"/>
  <sheetViews>
    <sheetView workbookViewId="0"/>
  </sheetViews>
  <sheetFormatPr defaultColWidth="11.44140625" defaultRowHeight="13.2" x14ac:dyDescent="0.25"/>
  <cols>
    <col min="1" max="1" width="4.109375" style="77" customWidth="1"/>
    <col min="2" max="3" width="11.33203125" style="77" customWidth="1"/>
    <col min="4" max="6" width="9.6640625" style="77" customWidth="1"/>
    <col min="7" max="7" width="13.33203125" style="77" customWidth="1"/>
    <col min="8" max="9" width="9.6640625" style="77" customWidth="1"/>
    <col min="10" max="16384" width="11.44140625" style="77"/>
  </cols>
  <sheetData>
    <row r="1" spans="1:11" ht="22.8" x14ac:dyDescent="0.4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x14ac:dyDescent="0.25">
      <c r="A2" s="78"/>
      <c r="J2" s="93"/>
    </row>
    <row r="3" spans="1:11" ht="17.399999999999999" x14ac:dyDescent="0.3">
      <c r="B3" s="1" t="s">
        <v>90</v>
      </c>
      <c r="J3" s="93"/>
    </row>
    <row r="4" spans="1:11" x14ac:dyDescent="0.25">
      <c r="J4" s="93"/>
    </row>
    <row r="5" spans="1:11" x14ac:dyDescent="0.25">
      <c r="B5" s="185" t="s">
        <v>91</v>
      </c>
      <c r="C5" s="185"/>
      <c r="D5" s="185" t="s">
        <v>92</v>
      </c>
      <c r="E5" s="185"/>
      <c r="F5" s="185"/>
    </row>
    <row r="7" spans="1:11" x14ac:dyDescent="0.25">
      <c r="B7" s="186" t="s">
        <v>25</v>
      </c>
      <c r="C7" s="186"/>
      <c r="D7" s="195"/>
      <c r="E7" s="195"/>
      <c r="F7" s="195"/>
      <c r="G7" s="195"/>
      <c r="H7" s="195"/>
      <c r="I7" s="195"/>
    </row>
    <row r="8" spans="1:11" x14ac:dyDescent="0.25">
      <c r="B8" s="186" t="s">
        <v>23</v>
      </c>
      <c r="C8" s="186"/>
      <c r="D8" s="187"/>
      <c r="E8" s="187"/>
      <c r="F8" s="187"/>
      <c r="G8" s="187"/>
      <c r="H8" s="187"/>
      <c r="I8" s="187"/>
    </row>
    <row r="9" spans="1:11" x14ac:dyDescent="0.25">
      <c r="B9" s="186" t="s">
        <v>26</v>
      </c>
      <c r="C9" s="186"/>
      <c r="D9" s="187"/>
      <c r="E9" s="187"/>
      <c r="F9" s="187"/>
      <c r="G9" s="187"/>
      <c r="H9" s="187"/>
      <c r="I9" s="187"/>
    </row>
    <row r="10" spans="1:11" x14ac:dyDescent="0.25">
      <c r="B10" s="186" t="s">
        <v>27</v>
      </c>
      <c r="C10" s="186"/>
      <c r="D10" s="187"/>
      <c r="E10" s="187"/>
      <c r="F10" s="187"/>
      <c r="G10" s="187"/>
      <c r="H10" s="187"/>
      <c r="I10" s="187"/>
    </row>
    <row r="11" spans="1:11" x14ac:dyDescent="0.25">
      <c r="B11" s="186" t="s">
        <v>75</v>
      </c>
      <c r="C11" s="186"/>
      <c r="D11" s="187"/>
      <c r="E11" s="187"/>
      <c r="F11" s="187"/>
      <c r="G11" s="187"/>
      <c r="H11" s="187"/>
      <c r="I11" s="187"/>
    </row>
    <row r="12" spans="1:11" x14ac:dyDescent="0.25">
      <c r="B12" s="186" t="s">
        <v>31</v>
      </c>
      <c r="C12" s="186"/>
      <c r="D12" s="98"/>
      <c r="E12" s="188" t="s">
        <v>76</v>
      </c>
      <c r="F12" s="188"/>
      <c r="G12" s="188"/>
      <c r="H12" s="188"/>
      <c r="I12" s="188"/>
    </row>
    <row r="13" spans="1:11" x14ac:dyDescent="0.25">
      <c r="B13" s="129"/>
      <c r="C13" s="129"/>
      <c r="D13" s="129"/>
      <c r="E13" s="129"/>
      <c r="F13" s="129"/>
      <c r="G13" s="129"/>
    </row>
    <row r="14" spans="1:11" x14ac:dyDescent="0.25">
      <c r="G14" s="81">
        <v>2015</v>
      </c>
    </row>
    <row r="15" spans="1:11" x14ac:dyDescent="0.25">
      <c r="B15" s="79" t="s">
        <v>35</v>
      </c>
      <c r="C15" s="81" t="s">
        <v>34</v>
      </c>
      <c r="D15" s="81" t="s">
        <v>38</v>
      </c>
      <c r="E15" s="81"/>
      <c r="F15" s="82"/>
      <c r="G15" s="83">
        <f>G14-2</f>
        <v>2013</v>
      </c>
    </row>
    <row r="16" spans="1:11" x14ac:dyDescent="0.25">
      <c r="B16" s="86"/>
      <c r="C16" s="84"/>
      <c r="D16" s="84" t="s">
        <v>63</v>
      </c>
      <c r="E16" s="84" t="s">
        <v>40</v>
      </c>
      <c r="F16" s="87" t="s">
        <v>41</v>
      </c>
      <c r="G16" s="88" t="s">
        <v>42</v>
      </c>
    </row>
    <row r="17" spans="1:7" x14ac:dyDescent="0.25">
      <c r="A17" s="99">
        <v>1</v>
      </c>
      <c r="B17" s="95"/>
      <c r="C17" s="95"/>
      <c r="D17" s="95"/>
      <c r="E17" s="95"/>
      <c r="F17" s="102"/>
      <c r="G17" s="91" t="str">
        <f t="shared" ref="G17:G41" si="0">IF($F17="","",IF($E17="","",IF($F17="","",IF(9-$E17&gt;0,$G$15-$F17,$G$15-$F17-1))))</f>
        <v/>
      </c>
    </row>
    <row r="18" spans="1:7" x14ac:dyDescent="0.25">
      <c r="A18" s="103">
        <v>2</v>
      </c>
      <c r="B18" s="90"/>
      <c r="C18" s="90"/>
      <c r="D18" s="90"/>
      <c r="E18" s="90"/>
      <c r="F18" s="97"/>
      <c r="G18" s="91" t="str">
        <f t="shared" si="0"/>
        <v/>
      </c>
    </row>
    <row r="19" spans="1:7" x14ac:dyDescent="0.25">
      <c r="A19" s="103">
        <v>3</v>
      </c>
      <c r="B19" s="90"/>
      <c r="C19" s="90"/>
      <c r="D19" s="90"/>
      <c r="E19" s="90"/>
      <c r="F19" s="97"/>
      <c r="G19" s="91" t="str">
        <f t="shared" si="0"/>
        <v/>
      </c>
    </row>
    <row r="20" spans="1:7" x14ac:dyDescent="0.25">
      <c r="A20" s="103">
        <v>4</v>
      </c>
      <c r="B20" s="90"/>
      <c r="C20" s="90"/>
      <c r="D20" s="90"/>
      <c r="E20" s="90"/>
      <c r="F20" s="97"/>
      <c r="G20" s="91" t="str">
        <f t="shared" si="0"/>
        <v/>
      </c>
    </row>
    <row r="21" spans="1:7" x14ac:dyDescent="0.25">
      <c r="A21" s="103">
        <v>5</v>
      </c>
      <c r="B21" s="90"/>
      <c r="C21" s="90"/>
      <c r="D21" s="90"/>
      <c r="E21" s="90"/>
      <c r="F21" s="97"/>
      <c r="G21" s="91" t="str">
        <f t="shared" si="0"/>
        <v/>
      </c>
    </row>
    <row r="22" spans="1:7" x14ac:dyDescent="0.25">
      <c r="A22" s="103">
        <v>6</v>
      </c>
      <c r="B22" s="90"/>
      <c r="C22" s="90"/>
      <c r="D22" s="90"/>
      <c r="E22" s="90"/>
      <c r="F22" s="97"/>
      <c r="G22" s="91" t="str">
        <f t="shared" si="0"/>
        <v/>
      </c>
    </row>
    <row r="23" spans="1:7" x14ac:dyDescent="0.25">
      <c r="A23" s="103">
        <v>7</v>
      </c>
      <c r="B23" s="90"/>
      <c r="C23" s="90"/>
      <c r="D23" s="90"/>
      <c r="E23" s="90"/>
      <c r="F23" s="97"/>
      <c r="G23" s="91" t="str">
        <f t="shared" si="0"/>
        <v/>
      </c>
    </row>
    <row r="24" spans="1:7" x14ac:dyDescent="0.25">
      <c r="A24" s="103">
        <v>8</v>
      </c>
      <c r="B24" s="90"/>
      <c r="C24" s="90"/>
      <c r="D24" s="90"/>
      <c r="E24" s="90"/>
      <c r="F24" s="97"/>
      <c r="G24" s="91" t="str">
        <f t="shared" si="0"/>
        <v/>
      </c>
    </row>
    <row r="25" spans="1:7" x14ac:dyDescent="0.25">
      <c r="A25" s="103">
        <v>9</v>
      </c>
      <c r="B25" s="90"/>
      <c r="C25" s="90"/>
      <c r="D25" s="90"/>
      <c r="E25" s="90"/>
      <c r="F25" s="97"/>
      <c r="G25" s="91" t="str">
        <f t="shared" si="0"/>
        <v/>
      </c>
    </row>
    <row r="26" spans="1:7" x14ac:dyDescent="0.25">
      <c r="A26" s="103">
        <v>10</v>
      </c>
      <c r="B26" s="90"/>
      <c r="C26" s="90"/>
      <c r="D26" s="90"/>
      <c r="E26" s="90"/>
      <c r="F26" s="97"/>
      <c r="G26" s="91" t="str">
        <f t="shared" si="0"/>
        <v/>
      </c>
    </row>
    <row r="27" spans="1:7" x14ac:dyDescent="0.25">
      <c r="A27" s="103">
        <v>11</v>
      </c>
      <c r="B27" s="90"/>
      <c r="C27" s="90"/>
      <c r="D27" s="90"/>
      <c r="E27" s="90"/>
      <c r="F27" s="97"/>
      <c r="G27" s="91" t="str">
        <f t="shared" si="0"/>
        <v/>
      </c>
    </row>
    <row r="28" spans="1:7" x14ac:dyDescent="0.25">
      <c r="A28" s="103">
        <v>12</v>
      </c>
      <c r="B28" s="90"/>
      <c r="C28" s="90"/>
      <c r="D28" s="90"/>
      <c r="E28" s="90"/>
      <c r="F28" s="97"/>
      <c r="G28" s="91" t="str">
        <f t="shared" si="0"/>
        <v/>
      </c>
    </row>
    <row r="29" spans="1:7" x14ac:dyDescent="0.25">
      <c r="A29" s="103">
        <v>13</v>
      </c>
      <c r="B29" s="90"/>
      <c r="C29" s="90"/>
      <c r="D29" s="90"/>
      <c r="E29" s="90"/>
      <c r="F29" s="97"/>
      <c r="G29" s="91" t="str">
        <f t="shared" si="0"/>
        <v/>
      </c>
    </row>
    <row r="30" spans="1:7" x14ac:dyDescent="0.25">
      <c r="A30" s="103">
        <v>14</v>
      </c>
      <c r="B30" s="90"/>
      <c r="C30" s="90"/>
      <c r="D30" s="90"/>
      <c r="E30" s="90"/>
      <c r="F30" s="97"/>
      <c r="G30" s="91" t="str">
        <f t="shared" si="0"/>
        <v/>
      </c>
    </row>
    <row r="31" spans="1:7" x14ac:dyDescent="0.25">
      <c r="A31" s="103">
        <v>15</v>
      </c>
      <c r="B31" s="90"/>
      <c r="C31" s="90"/>
      <c r="D31" s="90"/>
      <c r="E31" s="90"/>
      <c r="F31" s="97"/>
      <c r="G31" s="91" t="str">
        <f t="shared" si="0"/>
        <v/>
      </c>
    </row>
    <row r="32" spans="1:7" x14ac:dyDescent="0.25">
      <c r="A32" s="103">
        <v>16</v>
      </c>
      <c r="B32" s="90"/>
      <c r="C32" s="90"/>
      <c r="D32" s="90"/>
      <c r="E32" s="90"/>
      <c r="F32" s="97"/>
      <c r="G32" s="91" t="str">
        <f t="shared" si="0"/>
        <v/>
      </c>
    </row>
    <row r="33" spans="1:7" x14ac:dyDescent="0.25">
      <c r="A33" s="103">
        <v>17</v>
      </c>
      <c r="B33" s="90"/>
      <c r="C33" s="90"/>
      <c r="D33" s="90"/>
      <c r="E33" s="90"/>
      <c r="F33" s="97"/>
      <c r="G33" s="91" t="str">
        <f t="shared" si="0"/>
        <v/>
      </c>
    </row>
    <row r="34" spans="1:7" x14ac:dyDescent="0.25">
      <c r="A34" s="103">
        <v>18</v>
      </c>
      <c r="B34" s="90"/>
      <c r="C34" s="90"/>
      <c r="D34" s="90"/>
      <c r="E34" s="90"/>
      <c r="F34" s="97"/>
      <c r="G34" s="91" t="str">
        <f t="shared" si="0"/>
        <v/>
      </c>
    </row>
    <row r="35" spans="1:7" x14ac:dyDescent="0.25">
      <c r="A35" s="103">
        <v>19</v>
      </c>
      <c r="B35" s="90"/>
      <c r="C35" s="90"/>
      <c r="D35" s="90"/>
      <c r="E35" s="90"/>
      <c r="F35" s="97"/>
      <c r="G35" s="91" t="str">
        <f t="shared" si="0"/>
        <v/>
      </c>
    </row>
    <row r="36" spans="1:7" x14ac:dyDescent="0.25">
      <c r="A36" s="103">
        <v>20</v>
      </c>
      <c r="B36" s="90"/>
      <c r="C36" s="90"/>
      <c r="D36" s="90"/>
      <c r="E36" s="90"/>
      <c r="F36" s="97"/>
      <c r="G36" s="91" t="str">
        <f t="shared" si="0"/>
        <v/>
      </c>
    </row>
    <row r="37" spans="1:7" x14ac:dyDescent="0.25">
      <c r="A37" s="103">
        <v>21</v>
      </c>
      <c r="B37" s="90"/>
      <c r="C37" s="90"/>
      <c r="D37" s="90"/>
      <c r="E37" s="90"/>
      <c r="F37" s="97"/>
      <c r="G37" s="91" t="str">
        <f t="shared" si="0"/>
        <v/>
      </c>
    </row>
    <row r="38" spans="1:7" x14ac:dyDescent="0.25">
      <c r="A38" s="103">
        <v>22</v>
      </c>
      <c r="B38" s="90"/>
      <c r="C38" s="90"/>
      <c r="D38" s="90"/>
      <c r="E38" s="90"/>
      <c r="F38" s="97"/>
      <c r="G38" s="91" t="str">
        <f t="shared" si="0"/>
        <v/>
      </c>
    </row>
    <row r="39" spans="1:7" x14ac:dyDescent="0.25">
      <c r="A39" s="103">
        <v>23</v>
      </c>
      <c r="B39" s="90"/>
      <c r="C39" s="90"/>
      <c r="D39" s="90"/>
      <c r="E39" s="90"/>
      <c r="F39" s="97"/>
      <c r="G39" s="91" t="str">
        <f t="shared" si="0"/>
        <v/>
      </c>
    </row>
    <row r="40" spans="1:7" x14ac:dyDescent="0.25">
      <c r="A40" s="107">
        <v>24</v>
      </c>
      <c r="B40" s="96"/>
      <c r="C40" s="96"/>
      <c r="D40" s="96"/>
      <c r="E40" s="96"/>
      <c r="F40" s="110"/>
      <c r="G40" s="91" t="str">
        <f t="shared" si="0"/>
        <v/>
      </c>
    </row>
    <row r="41" spans="1:7" x14ac:dyDescent="0.25">
      <c r="A41" s="130">
        <v>25</v>
      </c>
      <c r="B41" s="105"/>
      <c r="C41" s="105"/>
      <c r="D41" s="105"/>
      <c r="E41" s="105"/>
      <c r="F41" s="106"/>
      <c r="G41" s="91" t="str">
        <f t="shared" si="0"/>
        <v/>
      </c>
    </row>
    <row r="42" spans="1:7" x14ac:dyDescent="0.25">
      <c r="B42" s="184" t="s">
        <v>82</v>
      </c>
      <c r="C42" s="184"/>
      <c r="D42" s="184"/>
      <c r="E42" s="89">
        <f>COUNT(G17:G41)</f>
        <v>0</v>
      </c>
      <c r="F42" s="81" t="s">
        <v>83</v>
      </c>
      <c r="G42" s="113" t="e">
        <f>AVERAGE(G17:G41)</f>
        <v>#DIV/0!</v>
      </c>
    </row>
    <row r="43" spans="1:7" x14ac:dyDescent="0.25">
      <c r="B43" s="184" t="s">
        <v>84</v>
      </c>
      <c r="C43" s="184"/>
      <c r="D43" s="184"/>
      <c r="E43" s="184"/>
      <c r="F43" s="184"/>
      <c r="G43" s="114" t="e">
        <f>IF($G$42&lt;8,"Děti",IF($G$42&lt;14,"Junior","Senior"))</f>
        <v>#DIV/0!</v>
      </c>
    </row>
    <row r="44" spans="1:7" x14ac:dyDescent="0.25">
      <c r="B44" s="185" t="s">
        <v>90</v>
      </c>
      <c r="C44" s="185"/>
      <c r="D44" s="185"/>
      <c r="E44" s="185"/>
      <c r="F44" s="88" t="str">
        <f>IF($E$42&lt;12,"je jich málo","ANO")</f>
        <v>je jich málo</v>
      </c>
      <c r="G44" s="114" t="str">
        <f>IF($F44="ANO",IF($G$42&lt;8,"Děti",IF($G$42&lt;14,"Junior","Senior")),"")</f>
        <v/>
      </c>
    </row>
    <row r="45" spans="1:7" x14ac:dyDescent="0.25">
      <c r="B45" s="115"/>
      <c r="C45" s="115"/>
      <c r="D45" s="115"/>
      <c r="E45" s="115"/>
      <c r="F45" s="115"/>
    </row>
    <row r="46" spans="1:7" x14ac:dyDescent="0.25">
      <c r="B46" s="115"/>
      <c r="C46" s="115"/>
      <c r="D46" s="115"/>
      <c r="E46" s="115"/>
      <c r="F46" s="115"/>
    </row>
    <row r="47" spans="1:7" x14ac:dyDescent="0.25">
      <c r="B47" s="115"/>
      <c r="C47" s="115"/>
      <c r="D47" s="115"/>
      <c r="E47" s="115"/>
      <c r="F47" s="115"/>
    </row>
    <row r="48" spans="1:7" x14ac:dyDescent="0.25">
      <c r="B48" s="116"/>
    </row>
    <row r="49" spans="2:2" x14ac:dyDescent="0.25">
      <c r="B49" s="116"/>
    </row>
    <row r="50" spans="2:2" x14ac:dyDescent="0.25">
      <c r="B50" s="117"/>
    </row>
    <row r="51" spans="2:2" x14ac:dyDescent="0.25">
      <c r="B51" s="117"/>
    </row>
    <row r="52" spans="2:2" x14ac:dyDescent="0.25">
      <c r="B52" s="117"/>
    </row>
    <row r="53" spans="2:2" x14ac:dyDescent="0.25">
      <c r="B53" s="117"/>
    </row>
    <row r="54" spans="2:2" x14ac:dyDescent="0.25">
      <c r="B54" s="117"/>
    </row>
    <row r="55" spans="2:2" x14ac:dyDescent="0.25">
      <c r="B55" s="117"/>
    </row>
    <row r="56" spans="2:2" x14ac:dyDescent="0.25">
      <c r="B56" s="117"/>
    </row>
    <row r="57" spans="2:2" x14ac:dyDescent="0.25">
      <c r="B57" s="117"/>
    </row>
    <row r="58" spans="2:2" x14ac:dyDescent="0.25">
      <c r="B58" s="117"/>
    </row>
    <row r="59" spans="2:2" x14ac:dyDescent="0.25">
      <c r="B59" s="117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</sheetPr>
  <dimension ref="A1:K59"/>
  <sheetViews>
    <sheetView workbookViewId="0">
      <selection activeCell="G15" sqref="G15"/>
    </sheetView>
  </sheetViews>
  <sheetFormatPr defaultColWidth="11.44140625" defaultRowHeight="13.2" x14ac:dyDescent="0.25"/>
  <cols>
    <col min="1" max="1" width="4.109375" style="77" customWidth="1"/>
    <col min="2" max="3" width="11.33203125" style="77" customWidth="1"/>
    <col min="4" max="6" width="9.6640625" style="77" customWidth="1"/>
    <col min="7" max="7" width="13.33203125" style="77" customWidth="1"/>
    <col min="8" max="9" width="9.6640625" style="77" customWidth="1"/>
    <col min="10" max="16384" width="11.44140625" style="77"/>
  </cols>
  <sheetData>
    <row r="1" spans="1:11" ht="22.8" x14ac:dyDescent="0.4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x14ac:dyDescent="0.25">
      <c r="A2" s="78"/>
      <c r="J2" s="93"/>
    </row>
    <row r="3" spans="1:11" ht="17.399999999999999" x14ac:dyDescent="0.3">
      <c r="B3" s="1" t="s">
        <v>93</v>
      </c>
      <c r="J3" s="93"/>
    </row>
    <row r="4" spans="1:11" x14ac:dyDescent="0.25">
      <c r="J4" s="93"/>
    </row>
    <row r="5" spans="1:11" x14ac:dyDescent="0.25">
      <c r="B5" s="185" t="s">
        <v>94</v>
      </c>
      <c r="C5" s="185"/>
      <c r="D5" s="185" t="s">
        <v>95</v>
      </c>
      <c r="E5" s="185"/>
      <c r="F5" s="185"/>
      <c r="J5" s="93"/>
    </row>
    <row r="6" spans="1:11" x14ac:dyDescent="0.25">
      <c r="J6" s="131"/>
    </row>
    <row r="7" spans="1:11" x14ac:dyDescent="0.25">
      <c r="B7" s="186" t="s">
        <v>25</v>
      </c>
      <c r="C7" s="186"/>
      <c r="D7" s="195"/>
      <c r="E7" s="195"/>
      <c r="F7" s="195"/>
      <c r="G7" s="195"/>
      <c r="H7" s="195"/>
      <c r="I7" s="195"/>
      <c r="J7" s="93"/>
    </row>
    <row r="8" spans="1:11" x14ac:dyDescent="0.25">
      <c r="B8" s="186" t="s">
        <v>23</v>
      </c>
      <c r="C8" s="186"/>
      <c r="D8" s="187"/>
      <c r="E8" s="187"/>
      <c r="F8" s="187"/>
      <c r="G8" s="187"/>
      <c r="H8" s="187"/>
      <c r="I8" s="187"/>
    </row>
    <row r="9" spans="1:11" x14ac:dyDescent="0.25">
      <c r="B9" s="186" t="s">
        <v>26</v>
      </c>
      <c r="C9" s="186"/>
      <c r="D9" s="187"/>
      <c r="E9" s="187"/>
      <c r="F9" s="187"/>
      <c r="G9" s="187"/>
      <c r="H9" s="187"/>
      <c r="I9" s="187"/>
    </row>
    <row r="10" spans="1:11" x14ac:dyDescent="0.25">
      <c r="B10" s="186" t="s">
        <v>27</v>
      </c>
      <c r="C10" s="186"/>
      <c r="D10" s="187"/>
      <c r="E10" s="187"/>
      <c r="F10" s="187"/>
      <c r="G10" s="187"/>
      <c r="H10" s="187"/>
      <c r="I10" s="187"/>
    </row>
    <row r="11" spans="1:11" x14ac:dyDescent="0.25">
      <c r="B11" s="186" t="s">
        <v>75</v>
      </c>
      <c r="C11" s="186"/>
      <c r="D11" s="187"/>
      <c r="E11" s="187"/>
      <c r="F11" s="187"/>
      <c r="G11" s="187"/>
      <c r="H11" s="187"/>
      <c r="I11" s="187"/>
    </row>
    <row r="12" spans="1:11" x14ac:dyDescent="0.25">
      <c r="B12" s="186" t="s">
        <v>31</v>
      </c>
      <c r="C12" s="186"/>
      <c r="D12" s="98"/>
      <c r="E12" s="188" t="s">
        <v>76</v>
      </c>
      <c r="F12" s="188"/>
      <c r="G12" s="188"/>
      <c r="H12" s="188"/>
      <c r="I12" s="188"/>
    </row>
    <row r="13" spans="1:11" x14ac:dyDescent="0.25">
      <c r="B13" s="129"/>
      <c r="C13" s="129"/>
      <c r="D13" s="129"/>
      <c r="E13" s="129"/>
      <c r="F13" s="129"/>
      <c r="G13" s="129"/>
    </row>
    <row r="14" spans="1:11" x14ac:dyDescent="0.25">
      <c r="G14" s="81">
        <v>2015</v>
      </c>
    </row>
    <row r="15" spans="1:11" x14ac:dyDescent="0.25">
      <c r="B15" s="79" t="s">
        <v>35</v>
      </c>
      <c r="C15" s="81" t="s">
        <v>34</v>
      </c>
      <c r="D15" s="81" t="s">
        <v>38</v>
      </c>
      <c r="E15" s="81"/>
      <c r="F15" s="82"/>
      <c r="G15" s="83" t="str">
        <f>"#REF!"</f>
        <v>#REF!</v>
      </c>
    </row>
    <row r="16" spans="1:11" x14ac:dyDescent="0.25">
      <c r="B16" s="86"/>
      <c r="C16" s="84"/>
      <c r="D16" s="84" t="s">
        <v>63</v>
      </c>
      <c r="E16" s="84" t="s">
        <v>40</v>
      </c>
      <c r="F16" s="87" t="s">
        <v>41</v>
      </c>
      <c r="G16" s="88" t="s">
        <v>42</v>
      </c>
    </row>
    <row r="17" spans="1:7" x14ac:dyDescent="0.25">
      <c r="A17" s="99">
        <v>1</v>
      </c>
      <c r="B17" s="95"/>
      <c r="C17" s="95"/>
      <c r="D17" s="95"/>
      <c r="E17" s="95"/>
      <c r="F17" s="102"/>
      <c r="G17" s="91" t="str">
        <f t="shared" ref="G17:G41" si="0">IF($F17="","",IF($E17="","",IF($F17="","",IF(9-$E17&gt;0,$G$15-$F17,$G$15-$F17-1))))</f>
        <v/>
      </c>
    </row>
    <row r="18" spans="1:7" x14ac:dyDescent="0.25">
      <c r="A18" s="103">
        <v>2</v>
      </c>
      <c r="B18" s="90"/>
      <c r="C18" s="90"/>
      <c r="D18" s="90"/>
      <c r="E18" s="90"/>
      <c r="F18" s="97"/>
      <c r="G18" s="91" t="str">
        <f t="shared" si="0"/>
        <v/>
      </c>
    </row>
    <row r="19" spans="1:7" x14ac:dyDescent="0.25">
      <c r="A19" s="103">
        <v>3</v>
      </c>
      <c r="B19" s="90"/>
      <c r="C19" s="90"/>
      <c r="D19" s="90"/>
      <c r="E19" s="90"/>
      <c r="F19" s="97"/>
      <c r="G19" s="91" t="str">
        <f t="shared" si="0"/>
        <v/>
      </c>
    </row>
    <row r="20" spans="1:7" x14ac:dyDescent="0.25">
      <c r="A20" s="103">
        <v>4</v>
      </c>
      <c r="B20" s="90"/>
      <c r="C20" s="90"/>
      <c r="D20" s="90"/>
      <c r="E20" s="90"/>
      <c r="F20" s="97"/>
      <c r="G20" s="91" t="str">
        <f t="shared" si="0"/>
        <v/>
      </c>
    </row>
    <row r="21" spans="1:7" x14ac:dyDescent="0.25">
      <c r="A21" s="103">
        <v>5</v>
      </c>
      <c r="B21" s="90"/>
      <c r="C21" s="90"/>
      <c r="D21" s="90"/>
      <c r="E21" s="90"/>
      <c r="F21" s="97"/>
      <c r="G21" s="91" t="str">
        <f t="shared" si="0"/>
        <v/>
      </c>
    </row>
    <row r="22" spans="1:7" x14ac:dyDescent="0.25">
      <c r="A22" s="103">
        <v>6</v>
      </c>
      <c r="B22" s="90"/>
      <c r="C22" s="90"/>
      <c r="D22" s="90"/>
      <c r="E22" s="90"/>
      <c r="F22" s="97"/>
      <c r="G22" s="91" t="str">
        <f t="shared" si="0"/>
        <v/>
      </c>
    </row>
    <row r="23" spans="1:7" x14ac:dyDescent="0.25">
      <c r="A23" s="103">
        <v>7</v>
      </c>
      <c r="B23" s="90"/>
      <c r="C23" s="90"/>
      <c r="D23" s="90"/>
      <c r="E23" s="90"/>
      <c r="F23" s="97"/>
      <c r="G23" s="91" t="str">
        <f t="shared" si="0"/>
        <v/>
      </c>
    </row>
    <row r="24" spans="1:7" x14ac:dyDescent="0.25">
      <c r="A24" s="103">
        <v>8</v>
      </c>
      <c r="B24" s="90"/>
      <c r="C24" s="90"/>
      <c r="D24" s="90"/>
      <c r="E24" s="90"/>
      <c r="F24" s="97"/>
      <c r="G24" s="91" t="str">
        <f t="shared" si="0"/>
        <v/>
      </c>
    </row>
    <row r="25" spans="1:7" x14ac:dyDescent="0.25">
      <c r="A25" s="103">
        <v>9</v>
      </c>
      <c r="B25" s="90"/>
      <c r="C25" s="90"/>
      <c r="D25" s="90"/>
      <c r="E25" s="90"/>
      <c r="F25" s="97"/>
      <c r="G25" s="91" t="str">
        <f t="shared" si="0"/>
        <v/>
      </c>
    </row>
    <row r="26" spans="1:7" x14ac:dyDescent="0.25">
      <c r="A26" s="103">
        <v>10</v>
      </c>
      <c r="B26" s="90"/>
      <c r="C26" s="90"/>
      <c r="D26" s="90"/>
      <c r="E26" s="90"/>
      <c r="F26" s="97"/>
      <c r="G26" s="91" t="str">
        <f t="shared" si="0"/>
        <v/>
      </c>
    </row>
    <row r="27" spans="1:7" x14ac:dyDescent="0.25">
      <c r="A27" s="103">
        <v>11</v>
      </c>
      <c r="B27" s="90"/>
      <c r="C27" s="90"/>
      <c r="D27" s="90"/>
      <c r="E27" s="90"/>
      <c r="F27" s="97"/>
      <c r="G27" s="91" t="str">
        <f t="shared" si="0"/>
        <v/>
      </c>
    </row>
    <row r="28" spans="1:7" x14ac:dyDescent="0.25">
      <c r="A28" s="103">
        <v>12</v>
      </c>
      <c r="B28" s="90"/>
      <c r="C28" s="90"/>
      <c r="D28" s="90"/>
      <c r="E28" s="90"/>
      <c r="F28" s="97"/>
      <c r="G28" s="91" t="str">
        <f t="shared" si="0"/>
        <v/>
      </c>
    </row>
    <row r="29" spans="1:7" x14ac:dyDescent="0.25">
      <c r="A29" s="103">
        <v>13</v>
      </c>
      <c r="B29" s="90"/>
      <c r="C29" s="90"/>
      <c r="D29" s="90"/>
      <c r="E29" s="90"/>
      <c r="F29" s="97"/>
      <c r="G29" s="91" t="str">
        <f t="shared" si="0"/>
        <v/>
      </c>
    </row>
    <row r="30" spans="1:7" x14ac:dyDescent="0.25">
      <c r="A30" s="103">
        <v>14</v>
      </c>
      <c r="B30" s="90"/>
      <c r="C30" s="90"/>
      <c r="D30" s="90"/>
      <c r="E30" s="90"/>
      <c r="F30" s="97"/>
      <c r="G30" s="91" t="str">
        <f t="shared" si="0"/>
        <v/>
      </c>
    </row>
    <row r="31" spans="1:7" x14ac:dyDescent="0.25">
      <c r="A31" s="103">
        <v>15</v>
      </c>
      <c r="B31" s="90"/>
      <c r="C31" s="90"/>
      <c r="D31" s="90"/>
      <c r="E31" s="90"/>
      <c r="F31" s="97"/>
      <c r="G31" s="91" t="str">
        <f t="shared" si="0"/>
        <v/>
      </c>
    </row>
    <row r="32" spans="1:7" x14ac:dyDescent="0.25">
      <c r="A32" s="103">
        <v>16</v>
      </c>
      <c r="B32" s="90"/>
      <c r="C32" s="90"/>
      <c r="D32" s="90"/>
      <c r="E32" s="90"/>
      <c r="F32" s="97"/>
      <c r="G32" s="91" t="str">
        <f t="shared" si="0"/>
        <v/>
      </c>
    </row>
    <row r="33" spans="1:7" x14ac:dyDescent="0.25">
      <c r="A33" s="103">
        <v>17</v>
      </c>
      <c r="B33" s="90"/>
      <c r="C33" s="90"/>
      <c r="D33" s="90"/>
      <c r="E33" s="90"/>
      <c r="F33" s="97"/>
      <c r="G33" s="91" t="str">
        <f t="shared" si="0"/>
        <v/>
      </c>
    </row>
    <row r="34" spans="1:7" x14ac:dyDescent="0.25">
      <c r="A34" s="103">
        <v>18</v>
      </c>
      <c r="B34" s="90"/>
      <c r="C34" s="90"/>
      <c r="D34" s="90"/>
      <c r="E34" s="90"/>
      <c r="F34" s="97"/>
      <c r="G34" s="91" t="str">
        <f t="shared" si="0"/>
        <v/>
      </c>
    </row>
    <row r="35" spans="1:7" x14ac:dyDescent="0.25">
      <c r="A35" s="103">
        <v>19</v>
      </c>
      <c r="B35" s="90"/>
      <c r="C35" s="90"/>
      <c r="D35" s="90"/>
      <c r="E35" s="90"/>
      <c r="F35" s="97"/>
      <c r="G35" s="91" t="str">
        <f t="shared" si="0"/>
        <v/>
      </c>
    </row>
    <row r="36" spans="1:7" x14ac:dyDescent="0.25">
      <c r="A36" s="103">
        <v>20</v>
      </c>
      <c r="B36" s="90"/>
      <c r="C36" s="90"/>
      <c r="D36" s="90"/>
      <c r="E36" s="90"/>
      <c r="F36" s="97"/>
      <c r="G36" s="91" t="str">
        <f t="shared" si="0"/>
        <v/>
      </c>
    </row>
    <row r="37" spans="1:7" x14ac:dyDescent="0.25">
      <c r="A37" s="103">
        <v>21</v>
      </c>
      <c r="B37" s="90"/>
      <c r="C37" s="90"/>
      <c r="D37" s="90"/>
      <c r="E37" s="90"/>
      <c r="F37" s="97"/>
      <c r="G37" s="91" t="str">
        <f t="shared" si="0"/>
        <v/>
      </c>
    </row>
    <row r="38" spans="1:7" x14ac:dyDescent="0.25">
      <c r="A38" s="103">
        <v>22</v>
      </c>
      <c r="B38" s="90"/>
      <c r="C38" s="90"/>
      <c r="D38" s="90"/>
      <c r="E38" s="90"/>
      <c r="F38" s="97"/>
      <c r="G38" s="91" t="str">
        <f t="shared" si="0"/>
        <v/>
      </c>
    </row>
    <row r="39" spans="1:7" x14ac:dyDescent="0.25">
      <c r="A39" s="103">
        <v>23</v>
      </c>
      <c r="B39" s="90"/>
      <c r="C39" s="90"/>
      <c r="D39" s="90"/>
      <c r="E39" s="90"/>
      <c r="F39" s="97"/>
      <c r="G39" s="91" t="str">
        <f t="shared" si="0"/>
        <v/>
      </c>
    </row>
    <row r="40" spans="1:7" x14ac:dyDescent="0.25">
      <c r="A40" s="103">
        <v>24</v>
      </c>
      <c r="B40" s="90"/>
      <c r="C40" s="90"/>
      <c r="D40" s="90"/>
      <c r="E40" s="90"/>
      <c r="F40" s="97"/>
      <c r="G40" s="91" t="str">
        <f t="shared" si="0"/>
        <v/>
      </c>
    </row>
    <row r="41" spans="1:7" x14ac:dyDescent="0.25">
      <c r="A41" s="107">
        <v>25</v>
      </c>
      <c r="B41" s="90"/>
      <c r="C41" s="90"/>
      <c r="D41" s="90"/>
      <c r="E41" s="90"/>
      <c r="F41" s="97"/>
      <c r="G41" s="91" t="str">
        <f t="shared" si="0"/>
        <v/>
      </c>
    </row>
    <row r="42" spans="1:7" x14ac:dyDescent="0.25">
      <c r="B42" s="184" t="s">
        <v>82</v>
      </c>
      <c r="C42" s="184"/>
      <c r="D42" s="184"/>
      <c r="E42" s="89">
        <f>COUNT(G17:G41)</f>
        <v>0</v>
      </c>
      <c r="F42" s="81" t="s">
        <v>83</v>
      </c>
      <c r="G42" s="113" t="e">
        <f>AVERAGE(G17:G41)</f>
        <v>#DIV/0!</v>
      </c>
    </row>
    <row r="43" spans="1:7" x14ac:dyDescent="0.25">
      <c r="B43" s="184" t="s">
        <v>84</v>
      </c>
      <c r="C43" s="184"/>
      <c r="D43" s="184"/>
      <c r="E43" s="184"/>
      <c r="F43" s="184"/>
      <c r="G43" s="114" t="e">
        <f>IF($G$42&lt;12,"Děti","Senior")</f>
        <v>#DIV/0!</v>
      </c>
    </row>
    <row r="44" spans="1:7" x14ac:dyDescent="0.25">
      <c r="B44" s="185" t="s">
        <v>96</v>
      </c>
      <c r="C44" s="185"/>
      <c r="D44" s="185"/>
      <c r="E44" s="185"/>
      <c r="F44" s="88" t="str">
        <f>IF($E$42&lt;12,"je jich málo","ANO")</f>
        <v>je jich málo</v>
      </c>
      <c r="G44" s="114" t="str">
        <f>IF($F44="ANO",IF($G$42&lt;12,"Děti","Senior"),"")</f>
        <v/>
      </c>
    </row>
    <row r="45" spans="1:7" x14ac:dyDescent="0.25">
      <c r="B45" s="115"/>
      <c r="C45" s="115"/>
      <c r="D45" s="115"/>
      <c r="E45" s="115"/>
      <c r="F45" s="115"/>
    </row>
    <row r="46" spans="1:7" x14ac:dyDescent="0.25">
      <c r="B46" s="115"/>
      <c r="C46" s="115"/>
      <c r="D46" s="115"/>
      <c r="E46" s="115"/>
      <c r="F46" s="115"/>
    </row>
    <row r="47" spans="1:7" x14ac:dyDescent="0.25">
      <c r="B47" s="115"/>
      <c r="C47" s="115"/>
      <c r="D47" s="115"/>
      <c r="E47" s="115"/>
      <c r="F47" s="115"/>
    </row>
    <row r="48" spans="1:7" x14ac:dyDescent="0.25">
      <c r="B48" s="116"/>
    </row>
    <row r="49" spans="2:2" x14ac:dyDescent="0.25">
      <c r="B49" s="116"/>
    </row>
    <row r="50" spans="2:2" x14ac:dyDescent="0.25">
      <c r="B50" s="117"/>
    </row>
    <row r="51" spans="2:2" x14ac:dyDescent="0.25">
      <c r="B51" s="117"/>
    </row>
    <row r="52" spans="2:2" x14ac:dyDescent="0.25">
      <c r="B52" s="117"/>
    </row>
    <row r="53" spans="2:2" x14ac:dyDescent="0.25">
      <c r="B53" s="117"/>
    </row>
    <row r="54" spans="2:2" x14ac:dyDescent="0.25">
      <c r="B54" s="117"/>
    </row>
    <row r="55" spans="2:2" x14ac:dyDescent="0.25">
      <c r="B55" s="117"/>
    </row>
    <row r="56" spans="2:2" x14ac:dyDescent="0.25">
      <c r="B56" s="117"/>
    </row>
    <row r="57" spans="2:2" x14ac:dyDescent="0.25">
      <c r="B57" s="117"/>
    </row>
    <row r="58" spans="2:2" x14ac:dyDescent="0.25">
      <c r="B58" s="117"/>
    </row>
    <row r="59" spans="2:2" x14ac:dyDescent="0.25">
      <c r="B59" s="117"/>
    </row>
  </sheetData>
  <sheetProtection selectLockedCells="1" selectUnlockedCells="1"/>
  <mergeCells count="18">
    <mergeCell ref="B12:C12"/>
    <mergeCell ref="E12:I12"/>
    <mergeCell ref="B42:D42"/>
    <mergeCell ref="B43:F43"/>
    <mergeCell ref="B44:E44"/>
    <mergeCell ref="B9:C9"/>
    <mergeCell ref="D9:I9"/>
    <mergeCell ref="B10:C10"/>
    <mergeCell ref="D10:I10"/>
    <mergeCell ref="B11:C11"/>
    <mergeCell ref="D11:I11"/>
    <mergeCell ref="B8:C8"/>
    <mergeCell ref="D8:I8"/>
    <mergeCell ref="A1:K1"/>
    <mergeCell ref="B5:C5"/>
    <mergeCell ref="D5:F5"/>
    <mergeCell ref="B7:C7"/>
    <mergeCell ref="D7:I7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1"/>
  <sheetViews>
    <sheetView topLeftCell="J1" zoomScale="80" zoomScaleNormal="80" workbookViewId="0">
      <selection activeCell="X7" sqref="X7"/>
    </sheetView>
  </sheetViews>
  <sheetFormatPr defaultColWidth="8.6640625" defaultRowHeight="13.2" outlineLevelCol="1" x14ac:dyDescent="0.25"/>
  <cols>
    <col min="1" max="8" width="0" style="33" hidden="1" customWidth="1" outlineLevel="1"/>
    <col min="9" max="9" width="0" style="132" hidden="1" customWidth="1" outlineLevel="1"/>
    <col min="10" max="10" width="9.109375" style="33" customWidth="1"/>
    <col min="11" max="16384" width="8.6640625" style="33"/>
  </cols>
  <sheetData>
    <row r="1" spans="1:9" x14ac:dyDescent="0.25">
      <c r="A1" s="133"/>
      <c r="B1" s="133" t="s">
        <v>97</v>
      </c>
      <c r="C1" s="133" t="s">
        <v>34</v>
      </c>
      <c r="D1" s="133" t="s">
        <v>98</v>
      </c>
      <c r="E1" s="134" t="s">
        <v>99</v>
      </c>
      <c r="F1" s="133" t="s">
        <v>100</v>
      </c>
      <c r="G1" s="133" t="s">
        <v>101</v>
      </c>
      <c r="H1" s="133" t="s">
        <v>102</v>
      </c>
    </row>
    <row r="2" spans="1:9" ht="46.8" x14ac:dyDescent="0.3">
      <c r="A2" s="135">
        <v>1</v>
      </c>
      <c r="B2" s="136" t="s">
        <v>103</v>
      </c>
      <c r="C2" s="136" t="s">
        <v>49</v>
      </c>
      <c r="D2" s="136" t="s">
        <v>104</v>
      </c>
      <c r="E2" s="136" t="s">
        <v>105</v>
      </c>
      <c r="F2" s="135"/>
      <c r="G2" s="135" t="s">
        <v>106</v>
      </c>
      <c r="H2" s="135" t="s">
        <v>107</v>
      </c>
      <c r="I2" s="137"/>
    </row>
    <row r="3" spans="1:9" ht="46.8" x14ac:dyDescent="0.3">
      <c r="A3" s="138">
        <v>2</v>
      </c>
      <c r="B3" s="136" t="s">
        <v>108</v>
      </c>
      <c r="C3" s="136" t="s">
        <v>109</v>
      </c>
      <c r="D3" s="136" t="s">
        <v>110</v>
      </c>
      <c r="E3" s="136" t="s">
        <v>111</v>
      </c>
      <c r="F3" s="135"/>
      <c r="G3" s="135" t="s">
        <v>106</v>
      </c>
      <c r="H3" s="135" t="s">
        <v>107</v>
      </c>
      <c r="I3" s="137"/>
    </row>
    <row r="4" spans="1:9" ht="46.8" x14ac:dyDescent="0.3">
      <c r="A4" s="138">
        <v>3</v>
      </c>
      <c r="B4" s="136" t="s">
        <v>108</v>
      </c>
      <c r="C4" s="136" t="s">
        <v>60</v>
      </c>
      <c r="D4" s="136" t="s">
        <v>112</v>
      </c>
      <c r="E4" s="136" t="s">
        <v>113</v>
      </c>
      <c r="F4" s="135"/>
      <c r="G4" s="135" t="s">
        <v>106</v>
      </c>
      <c r="H4" s="135" t="s">
        <v>107</v>
      </c>
      <c r="I4" s="137"/>
    </row>
    <row r="5" spans="1:9" ht="46.8" x14ac:dyDescent="0.3">
      <c r="A5" s="138">
        <v>4</v>
      </c>
      <c r="B5" s="136" t="s">
        <v>114</v>
      </c>
      <c r="C5" s="136" t="s">
        <v>60</v>
      </c>
      <c r="D5" s="136" t="s">
        <v>115</v>
      </c>
      <c r="E5" s="139" t="s">
        <v>116</v>
      </c>
      <c r="F5" s="135"/>
      <c r="G5" s="135" t="s">
        <v>106</v>
      </c>
      <c r="H5" s="135" t="s">
        <v>107</v>
      </c>
      <c r="I5" s="137"/>
    </row>
    <row r="6" spans="1:9" ht="46.8" x14ac:dyDescent="0.3">
      <c r="A6" s="138">
        <v>5</v>
      </c>
      <c r="B6" s="136" t="s">
        <v>117</v>
      </c>
      <c r="C6" s="136" t="s">
        <v>86</v>
      </c>
      <c r="D6" s="136" t="s">
        <v>118</v>
      </c>
      <c r="E6" s="136" t="s">
        <v>119</v>
      </c>
      <c r="F6" s="135"/>
      <c r="G6" s="135" t="s">
        <v>106</v>
      </c>
      <c r="H6" s="135" t="s">
        <v>107</v>
      </c>
      <c r="I6" s="137"/>
    </row>
    <row r="7" spans="1:9" ht="46.8" x14ac:dyDescent="0.3">
      <c r="A7" s="138">
        <v>6</v>
      </c>
      <c r="B7" s="136" t="s">
        <v>120</v>
      </c>
      <c r="C7" s="136" t="s">
        <v>65</v>
      </c>
      <c r="D7" s="136" t="s">
        <v>121</v>
      </c>
      <c r="E7" s="136" t="s">
        <v>122</v>
      </c>
      <c r="F7" s="135"/>
      <c r="G7" s="135" t="s">
        <v>106</v>
      </c>
      <c r="H7" s="135" t="s">
        <v>107</v>
      </c>
      <c r="I7" s="137"/>
    </row>
    <row r="8" spans="1:9" ht="46.8" x14ac:dyDescent="0.3">
      <c r="A8" s="138">
        <v>7</v>
      </c>
      <c r="B8" s="136" t="s">
        <v>123</v>
      </c>
      <c r="C8" s="136" t="s">
        <v>124</v>
      </c>
      <c r="D8" s="136" t="s">
        <v>125</v>
      </c>
      <c r="E8" s="136" t="s">
        <v>126</v>
      </c>
      <c r="F8" s="135"/>
      <c r="G8" s="135" t="s">
        <v>106</v>
      </c>
      <c r="H8" s="135" t="s">
        <v>107</v>
      </c>
      <c r="I8" s="137"/>
    </row>
    <row r="9" spans="1:9" ht="46.8" x14ac:dyDescent="0.3">
      <c r="A9" s="138">
        <v>8</v>
      </c>
      <c r="B9" s="136" t="s">
        <v>127</v>
      </c>
      <c r="C9" s="136" t="s">
        <v>67</v>
      </c>
      <c r="D9" s="136" t="s">
        <v>128</v>
      </c>
      <c r="E9" s="136" t="s">
        <v>129</v>
      </c>
      <c r="F9" s="135"/>
      <c r="G9" s="135" t="s">
        <v>106</v>
      </c>
      <c r="H9" s="135" t="s">
        <v>107</v>
      </c>
      <c r="I9" s="137"/>
    </row>
    <row r="10" spans="1:9" ht="46.8" x14ac:dyDescent="0.3">
      <c r="A10" s="138">
        <v>9</v>
      </c>
      <c r="B10" s="136" t="s">
        <v>130</v>
      </c>
      <c r="C10" s="136" t="s">
        <v>53</v>
      </c>
      <c r="D10" s="136" t="s">
        <v>131</v>
      </c>
      <c r="E10" s="136" t="s">
        <v>132</v>
      </c>
      <c r="F10" s="135"/>
      <c r="G10" s="135" t="s">
        <v>106</v>
      </c>
      <c r="H10" s="135" t="s">
        <v>107</v>
      </c>
      <c r="I10" s="137"/>
    </row>
    <row r="11" spans="1:9" ht="46.8" x14ac:dyDescent="0.3">
      <c r="A11" s="138">
        <v>10</v>
      </c>
      <c r="B11" s="136" t="s">
        <v>133</v>
      </c>
      <c r="C11" s="136" t="s">
        <v>134</v>
      </c>
      <c r="D11" s="136" t="s">
        <v>135</v>
      </c>
      <c r="E11" s="136" t="s">
        <v>136</v>
      </c>
      <c r="F11" s="135"/>
      <c r="G11" s="135" t="s">
        <v>106</v>
      </c>
      <c r="H11" s="135" t="s">
        <v>107</v>
      </c>
      <c r="I11" s="137"/>
    </row>
    <row r="12" spans="1:9" ht="31.2" x14ac:dyDescent="0.3">
      <c r="A12" s="138">
        <v>11</v>
      </c>
      <c r="B12" s="136" t="s">
        <v>137</v>
      </c>
      <c r="C12" s="136" t="s">
        <v>43</v>
      </c>
      <c r="D12" s="136" t="s">
        <v>138</v>
      </c>
      <c r="E12" s="136" t="s">
        <v>139</v>
      </c>
      <c r="F12" s="135"/>
      <c r="G12" s="135" t="s">
        <v>106</v>
      </c>
      <c r="H12" s="135" t="s">
        <v>107</v>
      </c>
      <c r="I12" s="137"/>
    </row>
    <row r="13" spans="1:9" ht="46.8" x14ac:dyDescent="0.3">
      <c r="A13" s="138">
        <v>12</v>
      </c>
      <c r="B13" s="136" t="s">
        <v>140</v>
      </c>
      <c r="C13" s="136" t="s">
        <v>43</v>
      </c>
      <c r="D13" s="136" t="s">
        <v>141</v>
      </c>
      <c r="E13" s="136" t="s">
        <v>142</v>
      </c>
      <c r="F13" s="135"/>
      <c r="G13" s="135" t="s">
        <v>106</v>
      </c>
      <c r="H13" s="135" t="s">
        <v>107</v>
      </c>
      <c r="I13" s="137"/>
    </row>
    <row r="14" spans="1:9" ht="46.8" x14ac:dyDescent="0.3">
      <c r="A14" s="138">
        <v>13</v>
      </c>
      <c r="B14" s="136" t="s">
        <v>79</v>
      </c>
      <c r="C14" s="136" t="s">
        <v>66</v>
      </c>
      <c r="D14" s="136" t="s">
        <v>143</v>
      </c>
      <c r="E14" s="136" t="s">
        <v>144</v>
      </c>
      <c r="F14" s="135"/>
      <c r="G14" s="135" t="s">
        <v>106</v>
      </c>
      <c r="H14" s="135" t="s">
        <v>107</v>
      </c>
      <c r="I14" s="137"/>
    </row>
    <row r="15" spans="1:9" ht="46.8" x14ac:dyDescent="0.3">
      <c r="A15" s="138">
        <v>14</v>
      </c>
      <c r="B15" s="136" t="s">
        <v>145</v>
      </c>
      <c r="C15" s="136" t="s">
        <v>44</v>
      </c>
      <c r="D15" s="136" t="s">
        <v>146</v>
      </c>
      <c r="E15" s="136" t="s">
        <v>147</v>
      </c>
      <c r="F15" s="135"/>
      <c r="G15" s="135" t="s">
        <v>106</v>
      </c>
      <c r="H15" s="135" t="s">
        <v>107</v>
      </c>
      <c r="I15" s="137"/>
    </row>
    <row r="16" spans="1:9" ht="46.8" x14ac:dyDescent="0.3">
      <c r="A16" s="138">
        <v>15</v>
      </c>
      <c r="B16" s="136" t="s">
        <v>148</v>
      </c>
      <c r="C16" s="136" t="s">
        <v>149</v>
      </c>
      <c r="D16" s="136" t="s">
        <v>150</v>
      </c>
      <c r="E16" s="136" t="s">
        <v>151</v>
      </c>
      <c r="F16" s="135"/>
      <c r="G16" s="135" t="s">
        <v>106</v>
      </c>
      <c r="H16" s="135" t="s">
        <v>107</v>
      </c>
      <c r="I16" s="137"/>
    </row>
    <row r="17" spans="1:9" ht="46.8" x14ac:dyDescent="0.3">
      <c r="A17" s="138">
        <v>16</v>
      </c>
      <c r="B17" s="136" t="s">
        <v>152</v>
      </c>
      <c r="C17" s="136" t="s">
        <v>67</v>
      </c>
      <c r="D17" s="136" t="s">
        <v>153</v>
      </c>
      <c r="E17" s="136" t="s">
        <v>154</v>
      </c>
      <c r="F17" s="135"/>
      <c r="G17" s="135" t="s">
        <v>106</v>
      </c>
      <c r="H17" s="135" t="s">
        <v>107</v>
      </c>
      <c r="I17" s="137"/>
    </row>
    <row r="18" spans="1:9" ht="46.8" x14ac:dyDescent="0.3">
      <c r="A18" s="138">
        <v>17</v>
      </c>
      <c r="B18" s="136" t="s">
        <v>155</v>
      </c>
      <c r="C18" s="136" t="s">
        <v>134</v>
      </c>
      <c r="D18" s="136" t="s">
        <v>156</v>
      </c>
      <c r="E18" s="136" t="s">
        <v>157</v>
      </c>
      <c r="F18" s="135"/>
      <c r="G18" s="135" t="s">
        <v>106</v>
      </c>
      <c r="H18" s="135" t="s">
        <v>107</v>
      </c>
      <c r="I18" s="137"/>
    </row>
    <row r="19" spans="1:9" ht="46.8" x14ac:dyDescent="0.3">
      <c r="A19" s="138">
        <v>18</v>
      </c>
      <c r="B19" s="136" t="s">
        <v>158</v>
      </c>
      <c r="C19" s="136" t="s">
        <v>43</v>
      </c>
      <c r="D19" s="136" t="s">
        <v>159</v>
      </c>
      <c r="E19" s="136" t="s">
        <v>160</v>
      </c>
      <c r="F19" s="135"/>
      <c r="G19" s="135" t="s">
        <v>106</v>
      </c>
      <c r="H19" s="135" t="s">
        <v>107</v>
      </c>
      <c r="I19" s="137"/>
    </row>
    <row r="20" spans="1:9" ht="31.2" x14ac:dyDescent="0.3">
      <c r="A20" s="138">
        <v>19</v>
      </c>
      <c r="B20" s="136" t="s">
        <v>161</v>
      </c>
      <c r="C20" s="136" t="s">
        <v>162</v>
      </c>
      <c r="D20" s="136" t="s">
        <v>163</v>
      </c>
      <c r="E20" s="136" t="s">
        <v>164</v>
      </c>
      <c r="F20" s="135"/>
      <c r="G20" s="135" t="s">
        <v>106</v>
      </c>
      <c r="H20" s="135" t="s">
        <v>107</v>
      </c>
      <c r="I20" s="137"/>
    </row>
    <row r="21" spans="1:9" ht="46.8" x14ac:dyDescent="0.3">
      <c r="A21" s="138">
        <v>20</v>
      </c>
      <c r="B21" s="136" t="s">
        <v>165</v>
      </c>
      <c r="C21" s="136" t="s">
        <v>48</v>
      </c>
      <c r="D21" s="136" t="s">
        <v>166</v>
      </c>
      <c r="E21" s="136" t="s">
        <v>167</v>
      </c>
      <c r="F21" s="135"/>
      <c r="G21" s="135" t="s">
        <v>106</v>
      </c>
      <c r="H21" s="135" t="s">
        <v>107</v>
      </c>
      <c r="I21" s="137"/>
    </row>
    <row r="22" spans="1:9" ht="31.2" x14ac:dyDescent="0.3">
      <c r="A22" s="138">
        <v>21</v>
      </c>
      <c r="B22" s="136" t="s">
        <v>168</v>
      </c>
      <c r="C22" s="136" t="s">
        <v>169</v>
      </c>
      <c r="D22" s="136" t="s">
        <v>170</v>
      </c>
      <c r="E22" s="136" t="s">
        <v>171</v>
      </c>
      <c r="F22" s="135"/>
      <c r="G22" s="135" t="s">
        <v>106</v>
      </c>
      <c r="H22" s="135" t="s">
        <v>107</v>
      </c>
      <c r="I22" s="137"/>
    </row>
    <row r="23" spans="1:9" ht="46.8" x14ac:dyDescent="0.3">
      <c r="A23" s="138">
        <v>22</v>
      </c>
      <c r="B23" s="136" t="s">
        <v>172</v>
      </c>
      <c r="C23" s="136" t="s">
        <v>134</v>
      </c>
      <c r="D23" s="136" t="s">
        <v>173</v>
      </c>
      <c r="E23" s="139" t="s">
        <v>174</v>
      </c>
      <c r="F23" s="135"/>
      <c r="G23" s="135" t="s">
        <v>106</v>
      </c>
      <c r="H23" s="135" t="s">
        <v>107</v>
      </c>
      <c r="I23" s="137"/>
    </row>
    <row r="24" spans="1:9" ht="31.2" x14ac:dyDescent="0.3">
      <c r="A24" s="138">
        <v>23</v>
      </c>
      <c r="B24" s="136" t="s">
        <v>175</v>
      </c>
      <c r="C24" s="136" t="s">
        <v>176</v>
      </c>
      <c r="D24" s="136" t="s">
        <v>177</v>
      </c>
      <c r="E24" s="136" t="s">
        <v>178</v>
      </c>
      <c r="F24" s="135"/>
      <c r="G24" s="135" t="s">
        <v>106</v>
      </c>
      <c r="H24" s="135" t="s">
        <v>107</v>
      </c>
      <c r="I24" s="137"/>
    </row>
    <row r="25" spans="1:9" ht="46.8" x14ac:dyDescent="0.3">
      <c r="A25" s="138">
        <v>24</v>
      </c>
      <c r="B25" s="136" t="s">
        <v>179</v>
      </c>
      <c r="C25" s="136" t="s">
        <v>60</v>
      </c>
      <c r="D25" s="136" t="s">
        <v>180</v>
      </c>
      <c r="E25" s="136" t="s">
        <v>181</v>
      </c>
      <c r="F25" s="135"/>
      <c r="G25" s="135" t="s">
        <v>106</v>
      </c>
      <c r="H25" s="135" t="s">
        <v>107</v>
      </c>
      <c r="I25" s="137"/>
    </row>
    <row r="26" spans="1:9" ht="46.8" x14ac:dyDescent="0.3">
      <c r="A26" s="138">
        <v>25</v>
      </c>
      <c r="B26" s="136" t="s">
        <v>182</v>
      </c>
      <c r="C26" s="136" t="s">
        <v>183</v>
      </c>
      <c r="D26" s="136" t="s">
        <v>184</v>
      </c>
      <c r="E26" s="136" t="s">
        <v>185</v>
      </c>
      <c r="F26" s="135"/>
      <c r="G26" s="135" t="s">
        <v>106</v>
      </c>
      <c r="H26" s="135" t="s">
        <v>107</v>
      </c>
      <c r="I26" s="137"/>
    </row>
    <row r="27" spans="1:9" ht="31.2" x14ac:dyDescent="0.3">
      <c r="A27" s="138">
        <v>26</v>
      </c>
      <c r="B27" s="136" t="s">
        <v>186</v>
      </c>
      <c r="C27" s="136" t="s">
        <v>54</v>
      </c>
      <c r="D27" s="136" t="s">
        <v>187</v>
      </c>
      <c r="E27" s="139" t="s">
        <v>188</v>
      </c>
      <c r="F27" s="135"/>
      <c r="G27" s="135" t="s">
        <v>106</v>
      </c>
      <c r="H27" s="135" t="s">
        <v>107</v>
      </c>
      <c r="I27" s="137"/>
    </row>
    <row r="28" spans="1:9" ht="31.2" x14ac:dyDescent="0.3">
      <c r="A28" s="138">
        <v>27</v>
      </c>
      <c r="B28" s="136" t="s">
        <v>189</v>
      </c>
      <c r="C28" s="136" t="s">
        <v>55</v>
      </c>
      <c r="D28" s="136" t="s">
        <v>190</v>
      </c>
      <c r="E28" s="136" t="s">
        <v>191</v>
      </c>
      <c r="F28" s="135"/>
      <c r="G28" s="135" t="s">
        <v>106</v>
      </c>
      <c r="H28" s="135" t="s">
        <v>107</v>
      </c>
      <c r="I28" s="137"/>
    </row>
    <row r="29" spans="1:9" ht="31.2" x14ac:dyDescent="0.3">
      <c r="A29" s="138">
        <v>28</v>
      </c>
      <c r="B29" s="136" t="s">
        <v>192</v>
      </c>
      <c r="C29" s="136" t="s">
        <v>176</v>
      </c>
      <c r="D29" s="136" t="s">
        <v>193</v>
      </c>
      <c r="E29" s="136" t="s">
        <v>194</v>
      </c>
      <c r="F29" s="135"/>
      <c r="G29" s="135" t="s">
        <v>106</v>
      </c>
      <c r="H29" s="135" t="s">
        <v>107</v>
      </c>
      <c r="I29" s="137"/>
    </row>
    <row r="30" spans="1:9" ht="31.2" x14ac:dyDescent="0.3">
      <c r="A30" s="138">
        <v>29</v>
      </c>
      <c r="B30" s="136" t="s">
        <v>195</v>
      </c>
      <c r="C30" s="136" t="s">
        <v>54</v>
      </c>
      <c r="D30" s="136" t="s">
        <v>196</v>
      </c>
      <c r="E30" s="136" t="s">
        <v>197</v>
      </c>
      <c r="F30" s="135"/>
      <c r="G30" s="135" t="s">
        <v>106</v>
      </c>
      <c r="H30" s="135" t="s">
        <v>107</v>
      </c>
      <c r="I30" s="137"/>
    </row>
    <row r="31" spans="1:9" ht="31.2" x14ac:dyDescent="0.3">
      <c r="A31" s="138">
        <v>30</v>
      </c>
      <c r="B31" s="135" t="s">
        <v>198</v>
      </c>
      <c r="C31" s="135" t="s">
        <v>109</v>
      </c>
      <c r="D31" s="136" t="s">
        <v>199</v>
      </c>
      <c r="E31" s="139" t="s">
        <v>200</v>
      </c>
      <c r="F31" s="135" t="s">
        <v>201</v>
      </c>
      <c r="G31" s="135" t="s">
        <v>202</v>
      </c>
      <c r="H31" s="135" t="s">
        <v>102</v>
      </c>
      <c r="I31" s="137"/>
    </row>
    <row r="32" spans="1:9" ht="46.8" x14ac:dyDescent="0.3">
      <c r="A32" s="138">
        <v>31</v>
      </c>
      <c r="B32" s="135" t="s">
        <v>203</v>
      </c>
      <c r="C32" s="135" t="s">
        <v>204</v>
      </c>
      <c r="D32" s="136" t="s">
        <v>205</v>
      </c>
      <c r="E32" s="139" t="s">
        <v>206</v>
      </c>
      <c r="F32" s="135" t="s">
        <v>207</v>
      </c>
      <c r="G32" s="135" t="s">
        <v>202</v>
      </c>
      <c r="H32" s="135" t="s">
        <v>102</v>
      </c>
      <c r="I32" s="137"/>
    </row>
    <row r="33" spans="1:9" ht="31.2" x14ac:dyDescent="0.3">
      <c r="A33" s="138">
        <v>32</v>
      </c>
      <c r="B33" s="135" t="s">
        <v>208</v>
      </c>
      <c r="C33" s="135" t="s">
        <v>169</v>
      </c>
      <c r="D33" s="136" t="s">
        <v>209</v>
      </c>
      <c r="E33" s="136" t="s">
        <v>210</v>
      </c>
      <c r="F33" s="135" t="s">
        <v>211</v>
      </c>
      <c r="G33" s="135" t="s">
        <v>202</v>
      </c>
      <c r="H33" s="135" t="s">
        <v>102</v>
      </c>
      <c r="I33" s="137"/>
    </row>
    <row r="34" spans="1:9" ht="31.2" x14ac:dyDescent="0.3">
      <c r="A34" s="138">
        <v>33</v>
      </c>
      <c r="B34" s="135" t="s">
        <v>212</v>
      </c>
      <c r="C34" s="135" t="s">
        <v>213</v>
      </c>
      <c r="D34" s="136" t="s">
        <v>214</v>
      </c>
      <c r="E34" s="136" t="s">
        <v>215</v>
      </c>
      <c r="F34" s="135" t="s">
        <v>211</v>
      </c>
      <c r="G34" s="135" t="s">
        <v>202</v>
      </c>
      <c r="H34" s="135" t="s">
        <v>102</v>
      </c>
      <c r="I34" s="137"/>
    </row>
    <row r="35" spans="1:9" ht="31.2" x14ac:dyDescent="0.3">
      <c r="A35" s="138">
        <v>34</v>
      </c>
      <c r="B35" s="135" t="s">
        <v>216</v>
      </c>
      <c r="C35" s="135" t="s">
        <v>67</v>
      </c>
      <c r="D35" s="136" t="s">
        <v>217</v>
      </c>
      <c r="E35" s="136" t="s">
        <v>218</v>
      </c>
      <c r="F35" s="135" t="s">
        <v>219</v>
      </c>
      <c r="G35" s="135" t="s">
        <v>202</v>
      </c>
      <c r="H35" s="135" t="s">
        <v>102</v>
      </c>
      <c r="I35" s="137"/>
    </row>
    <row r="36" spans="1:9" ht="31.2" x14ac:dyDescent="0.3">
      <c r="A36" s="138">
        <v>35</v>
      </c>
      <c r="B36" s="135" t="s">
        <v>220</v>
      </c>
      <c r="C36" s="135" t="s">
        <v>169</v>
      </c>
      <c r="D36" s="136" t="s">
        <v>221</v>
      </c>
      <c r="E36" s="136" t="s">
        <v>222</v>
      </c>
      <c r="F36" s="135" t="s">
        <v>223</v>
      </c>
      <c r="G36" s="135" t="s">
        <v>202</v>
      </c>
      <c r="H36" s="135" t="s">
        <v>102</v>
      </c>
      <c r="I36" s="137"/>
    </row>
    <row r="37" spans="1:9" ht="46.8" x14ac:dyDescent="0.3">
      <c r="A37" s="138">
        <v>36</v>
      </c>
      <c r="B37" s="135" t="s">
        <v>114</v>
      </c>
      <c r="C37" s="135" t="s">
        <v>53</v>
      </c>
      <c r="D37" s="136" t="s">
        <v>224</v>
      </c>
      <c r="E37" s="136" t="s">
        <v>225</v>
      </c>
      <c r="F37" s="135" t="s">
        <v>226</v>
      </c>
      <c r="G37" s="135" t="s">
        <v>202</v>
      </c>
      <c r="H37" s="135" t="s">
        <v>102</v>
      </c>
      <c r="I37" s="137"/>
    </row>
    <row r="38" spans="1:9" ht="31.2" x14ac:dyDescent="0.3">
      <c r="A38" s="138">
        <v>37</v>
      </c>
      <c r="B38" s="135" t="s">
        <v>227</v>
      </c>
      <c r="C38" s="135" t="s">
        <v>176</v>
      </c>
      <c r="D38" s="136" t="s">
        <v>228</v>
      </c>
      <c r="E38" s="136" t="s">
        <v>229</v>
      </c>
      <c r="F38" s="135" t="s">
        <v>230</v>
      </c>
      <c r="G38" s="135" t="s">
        <v>202</v>
      </c>
      <c r="H38" s="135" t="s">
        <v>102</v>
      </c>
      <c r="I38" s="137"/>
    </row>
    <row r="39" spans="1:9" ht="31.2" x14ac:dyDescent="0.3">
      <c r="A39" s="138">
        <v>38</v>
      </c>
      <c r="B39" s="135" t="s">
        <v>231</v>
      </c>
      <c r="C39" s="135" t="s">
        <v>50</v>
      </c>
      <c r="D39" s="136" t="s">
        <v>232</v>
      </c>
      <c r="E39" s="136" t="s">
        <v>233</v>
      </c>
      <c r="F39" s="135" t="s">
        <v>234</v>
      </c>
      <c r="G39" s="135" t="s">
        <v>202</v>
      </c>
      <c r="H39" s="135" t="s">
        <v>102</v>
      </c>
      <c r="I39" s="137"/>
    </row>
    <row r="40" spans="1:9" ht="46.8" x14ac:dyDescent="0.3">
      <c r="A40" s="138">
        <v>39</v>
      </c>
      <c r="B40" s="135" t="s">
        <v>235</v>
      </c>
      <c r="C40" s="135" t="s">
        <v>236</v>
      </c>
      <c r="D40" s="136" t="s">
        <v>237</v>
      </c>
      <c r="E40" s="136" t="s">
        <v>238</v>
      </c>
      <c r="F40" s="135" t="s">
        <v>239</v>
      </c>
      <c r="G40" s="135" t="s">
        <v>202</v>
      </c>
      <c r="H40" s="135" t="s">
        <v>102</v>
      </c>
      <c r="I40" s="137"/>
    </row>
    <row r="41" spans="1:9" ht="31.2" x14ac:dyDescent="0.3">
      <c r="A41" s="138">
        <v>40</v>
      </c>
      <c r="B41" s="135" t="s">
        <v>240</v>
      </c>
      <c r="C41" s="135" t="s">
        <v>54</v>
      </c>
      <c r="D41" s="136" t="s">
        <v>241</v>
      </c>
      <c r="E41" s="136" t="s">
        <v>242</v>
      </c>
      <c r="F41" s="135" t="s">
        <v>226</v>
      </c>
      <c r="G41" s="135" t="s">
        <v>202</v>
      </c>
      <c r="H41" s="135" t="s">
        <v>102</v>
      </c>
      <c r="I41" s="137"/>
    </row>
    <row r="42" spans="1:9" ht="46.8" x14ac:dyDescent="0.3">
      <c r="A42" s="138">
        <v>41</v>
      </c>
      <c r="B42" s="135" t="s">
        <v>235</v>
      </c>
      <c r="C42" s="135" t="s">
        <v>134</v>
      </c>
      <c r="D42" s="136" t="s">
        <v>243</v>
      </c>
      <c r="E42" s="139" t="s">
        <v>244</v>
      </c>
      <c r="F42" s="135" t="s">
        <v>245</v>
      </c>
      <c r="G42" s="135" t="s">
        <v>202</v>
      </c>
      <c r="H42" s="135" t="s">
        <v>102</v>
      </c>
      <c r="I42" s="137"/>
    </row>
    <row r="43" spans="1:9" ht="31.2" x14ac:dyDescent="0.3">
      <c r="A43" s="138">
        <v>42</v>
      </c>
      <c r="B43" s="135" t="s">
        <v>246</v>
      </c>
      <c r="C43" s="135" t="s">
        <v>176</v>
      </c>
      <c r="D43" s="136" t="s">
        <v>247</v>
      </c>
      <c r="E43" s="136" t="s">
        <v>248</v>
      </c>
      <c r="F43" s="135" t="s">
        <v>249</v>
      </c>
      <c r="G43" s="135" t="s">
        <v>202</v>
      </c>
      <c r="H43" s="135" t="s">
        <v>102</v>
      </c>
      <c r="I43" s="137"/>
    </row>
    <row r="44" spans="1:9" ht="31.2" x14ac:dyDescent="0.3">
      <c r="A44" s="138">
        <v>43</v>
      </c>
      <c r="B44" s="135" t="s">
        <v>250</v>
      </c>
      <c r="C44" s="135" t="s">
        <v>251</v>
      </c>
      <c r="D44" s="136" t="s">
        <v>252</v>
      </c>
      <c r="E44" s="136" t="s">
        <v>253</v>
      </c>
      <c r="F44" s="135" t="s">
        <v>249</v>
      </c>
      <c r="G44" s="135" t="s">
        <v>202</v>
      </c>
      <c r="H44" s="135" t="s">
        <v>102</v>
      </c>
      <c r="I44" s="137"/>
    </row>
    <row r="45" spans="1:9" ht="46.8" x14ac:dyDescent="0.3">
      <c r="A45" s="138">
        <v>44</v>
      </c>
      <c r="B45" s="135" t="s">
        <v>254</v>
      </c>
      <c r="C45" s="135" t="s">
        <v>67</v>
      </c>
      <c r="D45" s="136" t="s">
        <v>255</v>
      </c>
      <c r="E45" s="136" t="s">
        <v>256</v>
      </c>
      <c r="F45" s="135" t="s">
        <v>249</v>
      </c>
      <c r="G45" s="135" t="s">
        <v>202</v>
      </c>
      <c r="H45" s="135" t="s">
        <v>102</v>
      </c>
      <c r="I45" s="137"/>
    </row>
    <row r="46" spans="1:9" ht="46.8" x14ac:dyDescent="0.3">
      <c r="A46" s="138">
        <v>45</v>
      </c>
      <c r="B46" s="135" t="s">
        <v>257</v>
      </c>
      <c r="C46" s="135" t="s">
        <v>67</v>
      </c>
      <c r="D46" s="136" t="s">
        <v>258</v>
      </c>
      <c r="E46" s="136" t="s">
        <v>259</v>
      </c>
      <c r="F46" s="135" t="s">
        <v>260</v>
      </c>
      <c r="G46" s="135" t="s">
        <v>202</v>
      </c>
      <c r="H46" s="135" t="s">
        <v>102</v>
      </c>
      <c r="I46" s="137"/>
    </row>
    <row r="47" spans="1:9" ht="46.8" x14ac:dyDescent="0.3">
      <c r="A47" s="138">
        <v>46</v>
      </c>
      <c r="B47" s="135" t="s">
        <v>261</v>
      </c>
      <c r="C47" s="135" t="s">
        <v>262</v>
      </c>
      <c r="D47" s="136" t="s">
        <v>263</v>
      </c>
      <c r="E47" s="136" t="s">
        <v>264</v>
      </c>
      <c r="F47" s="135"/>
      <c r="G47" s="135" t="s">
        <v>202</v>
      </c>
      <c r="H47" s="135" t="s">
        <v>102</v>
      </c>
      <c r="I47" s="137"/>
    </row>
    <row r="48" spans="1:9" ht="31.2" x14ac:dyDescent="0.3">
      <c r="A48" s="138">
        <v>47</v>
      </c>
      <c r="B48" s="135" t="s">
        <v>70</v>
      </c>
      <c r="C48" s="135" t="s">
        <v>67</v>
      </c>
      <c r="D48" s="136" t="s">
        <v>265</v>
      </c>
      <c r="E48" s="136" t="s">
        <v>69</v>
      </c>
      <c r="F48" s="135"/>
      <c r="G48" s="135" t="s">
        <v>202</v>
      </c>
      <c r="H48" s="135" t="s">
        <v>102</v>
      </c>
      <c r="I48" s="137"/>
    </row>
    <row r="49" spans="1:9" ht="31.2" x14ac:dyDescent="0.3">
      <c r="A49" s="138">
        <v>48</v>
      </c>
      <c r="B49" s="135" t="s">
        <v>266</v>
      </c>
      <c r="C49" s="135" t="s">
        <v>162</v>
      </c>
      <c r="D49" s="136" t="s">
        <v>267</v>
      </c>
      <c r="E49" s="136" t="s">
        <v>268</v>
      </c>
      <c r="F49" s="135" t="s">
        <v>269</v>
      </c>
      <c r="G49" s="135" t="s">
        <v>202</v>
      </c>
      <c r="H49" s="135" t="s">
        <v>102</v>
      </c>
      <c r="I49" s="137"/>
    </row>
    <row r="50" spans="1:9" ht="31.2" x14ac:dyDescent="0.3">
      <c r="A50" s="138">
        <v>49</v>
      </c>
      <c r="B50" s="135" t="s">
        <v>270</v>
      </c>
      <c r="C50" s="135" t="s">
        <v>271</v>
      </c>
      <c r="D50" s="136" t="s">
        <v>272</v>
      </c>
      <c r="E50" s="136" t="s">
        <v>273</v>
      </c>
      <c r="F50" s="135" t="s">
        <v>269</v>
      </c>
      <c r="G50" s="135" t="s">
        <v>274</v>
      </c>
      <c r="H50" s="135" t="s">
        <v>107</v>
      </c>
      <c r="I50" s="137"/>
    </row>
    <row r="51" spans="1:9" ht="46.8" x14ac:dyDescent="0.3">
      <c r="A51" s="138">
        <v>50</v>
      </c>
      <c r="B51" s="135" t="s">
        <v>89</v>
      </c>
      <c r="C51" s="135" t="s">
        <v>61</v>
      </c>
      <c r="D51" s="136" t="s">
        <v>275</v>
      </c>
      <c r="E51" s="136" t="s">
        <v>276</v>
      </c>
      <c r="F51" s="135" t="s">
        <v>269</v>
      </c>
      <c r="G51" s="135" t="s">
        <v>274</v>
      </c>
      <c r="H51" s="135" t="s">
        <v>107</v>
      </c>
      <c r="I51" s="137"/>
    </row>
    <row r="52" spans="1:9" ht="46.8" x14ac:dyDescent="0.3">
      <c r="A52" s="138">
        <v>51</v>
      </c>
      <c r="B52" s="135" t="s">
        <v>277</v>
      </c>
      <c r="C52" s="135" t="s">
        <v>278</v>
      </c>
      <c r="D52" s="136" t="s">
        <v>279</v>
      </c>
      <c r="E52" s="136" t="s">
        <v>280</v>
      </c>
      <c r="F52" s="135" t="s">
        <v>269</v>
      </c>
      <c r="G52" s="135" t="s">
        <v>274</v>
      </c>
      <c r="H52" s="135" t="s">
        <v>107</v>
      </c>
      <c r="I52" s="137"/>
    </row>
    <row r="53" spans="1:9" ht="46.8" x14ac:dyDescent="0.3">
      <c r="A53" s="138">
        <v>52</v>
      </c>
      <c r="B53" s="135" t="s">
        <v>281</v>
      </c>
      <c r="C53" s="135" t="s">
        <v>50</v>
      </c>
      <c r="D53" s="136" t="s">
        <v>282</v>
      </c>
      <c r="E53" s="139" t="s">
        <v>283</v>
      </c>
      <c r="F53" s="135" t="s">
        <v>269</v>
      </c>
      <c r="G53" s="135" t="s">
        <v>274</v>
      </c>
      <c r="H53" s="135" t="s">
        <v>107</v>
      </c>
      <c r="I53" s="137"/>
    </row>
    <row r="54" spans="1:9" ht="46.8" x14ac:dyDescent="0.3">
      <c r="A54" s="138">
        <v>53</v>
      </c>
      <c r="B54" s="135" t="s">
        <v>284</v>
      </c>
      <c r="C54" s="135" t="s">
        <v>78</v>
      </c>
      <c r="D54" s="136" t="s">
        <v>285</v>
      </c>
      <c r="E54" s="136" t="s">
        <v>286</v>
      </c>
      <c r="F54" s="135" t="s">
        <v>269</v>
      </c>
      <c r="G54" s="135" t="s">
        <v>274</v>
      </c>
      <c r="H54" s="135" t="s">
        <v>107</v>
      </c>
      <c r="I54" s="137"/>
    </row>
    <row r="55" spans="1:9" ht="46.8" x14ac:dyDescent="0.3">
      <c r="A55" s="138">
        <v>54</v>
      </c>
      <c r="B55" s="135" t="s">
        <v>287</v>
      </c>
      <c r="C55" s="135" t="s">
        <v>288</v>
      </c>
      <c r="D55" s="136" t="s">
        <v>289</v>
      </c>
      <c r="E55" s="136" t="s">
        <v>290</v>
      </c>
      <c r="F55" s="135" t="s">
        <v>269</v>
      </c>
      <c r="G55" s="135" t="s">
        <v>274</v>
      </c>
      <c r="H55" s="135" t="s">
        <v>107</v>
      </c>
      <c r="I55" s="137"/>
    </row>
    <row r="56" spans="1:9" ht="31.2" x14ac:dyDescent="0.3">
      <c r="A56" s="138">
        <v>55</v>
      </c>
      <c r="B56" s="135" t="s">
        <v>291</v>
      </c>
      <c r="C56" s="135" t="s">
        <v>288</v>
      </c>
      <c r="D56" s="136" t="s">
        <v>292</v>
      </c>
      <c r="E56" s="136" t="s">
        <v>293</v>
      </c>
      <c r="F56" s="135" t="s">
        <v>294</v>
      </c>
      <c r="G56" s="135" t="s">
        <v>295</v>
      </c>
      <c r="H56" s="135" t="s">
        <v>107</v>
      </c>
      <c r="I56" s="137"/>
    </row>
    <row r="57" spans="1:9" ht="46.8" x14ac:dyDescent="0.3">
      <c r="A57" s="138">
        <v>56</v>
      </c>
      <c r="B57" s="135" t="s">
        <v>296</v>
      </c>
      <c r="C57" s="135" t="s">
        <v>86</v>
      </c>
      <c r="D57" s="136" t="s">
        <v>297</v>
      </c>
      <c r="E57" s="136" t="s">
        <v>298</v>
      </c>
      <c r="F57" s="135" t="s">
        <v>299</v>
      </c>
      <c r="G57" s="135" t="s">
        <v>295</v>
      </c>
      <c r="H57" s="135" t="s">
        <v>107</v>
      </c>
      <c r="I57" s="137"/>
    </row>
    <row r="58" spans="1:9" ht="31.2" x14ac:dyDescent="0.3">
      <c r="A58" s="138">
        <v>57</v>
      </c>
      <c r="B58" s="135" t="s">
        <v>300</v>
      </c>
      <c r="C58" s="135" t="s">
        <v>54</v>
      </c>
      <c r="D58" s="136" t="s">
        <v>301</v>
      </c>
      <c r="E58" s="136" t="s">
        <v>302</v>
      </c>
      <c r="F58" s="135" t="s">
        <v>294</v>
      </c>
      <c r="G58" s="135" t="s">
        <v>295</v>
      </c>
      <c r="H58" s="135" t="s">
        <v>107</v>
      </c>
      <c r="I58" s="137"/>
    </row>
    <row r="59" spans="1:9" ht="31.2" x14ac:dyDescent="0.3">
      <c r="A59" s="138">
        <v>58</v>
      </c>
      <c r="B59" s="135" t="s">
        <v>303</v>
      </c>
      <c r="C59" s="135" t="s">
        <v>59</v>
      </c>
      <c r="D59" s="136" t="s">
        <v>304</v>
      </c>
      <c r="E59" s="136" t="s">
        <v>305</v>
      </c>
      <c r="F59" s="135" t="s">
        <v>306</v>
      </c>
      <c r="G59" s="135" t="s">
        <v>295</v>
      </c>
      <c r="H59" s="135" t="s">
        <v>107</v>
      </c>
      <c r="I59" s="137"/>
    </row>
    <row r="60" spans="1:9" ht="31.2" x14ac:dyDescent="0.3">
      <c r="A60" s="138">
        <v>59</v>
      </c>
      <c r="B60" s="135" t="s">
        <v>307</v>
      </c>
      <c r="C60" s="135" t="s">
        <v>308</v>
      </c>
      <c r="D60" s="136" t="s">
        <v>309</v>
      </c>
      <c r="E60" s="139" t="s">
        <v>310</v>
      </c>
      <c r="F60" s="135" t="s">
        <v>306</v>
      </c>
      <c r="G60" s="135" t="s">
        <v>295</v>
      </c>
      <c r="H60" s="135" t="s">
        <v>107</v>
      </c>
      <c r="I60" s="137"/>
    </row>
    <row r="61" spans="1:9" ht="46.8" x14ac:dyDescent="0.3">
      <c r="A61" s="138">
        <v>60</v>
      </c>
      <c r="B61" s="135" t="s">
        <v>311</v>
      </c>
      <c r="C61" s="135" t="s">
        <v>77</v>
      </c>
      <c r="D61" s="136" t="s">
        <v>312</v>
      </c>
      <c r="E61" s="136" t="s">
        <v>313</v>
      </c>
      <c r="F61" s="135" t="s">
        <v>314</v>
      </c>
      <c r="G61" s="135" t="s">
        <v>295</v>
      </c>
      <c r="H61" s="135" t="s">
        <v>107</v>
      </c>
      <c r="I61" s="137"/>
    </row>
    <row r="62" spans="1:9" ht="31.2" x14ac:dyDescent="0.3">
      <c r="A62" s="138">
        <v>61</v>
      </c>
      <c r="B62" s="135" t="s">
        <v>315</v>
      </c>
      <c r="C62" s="135" t="s">
        <v>67</v>
      </c>
      <c r="D62" s="136" t="s">
        <v>316</v>
      </c>
      <c r="E62" s="136" t="s">
        <v>317</v>
      </c>
      <c r="F62" s="135" t="s">
        <v>314</v>
      </c>
      <c r="G62" s="135" t="s">
        <v>295</v>
      </c>
      <c r="H62" s="135" t="s">
        <v>107</v>
      </c>
      <c r="I62" s="137"/>
    </row>
    <row r="63" spans="1:9" ht="46.8" x14ac:dyDescent="0.3">
      <c r="A63" s="138">
        <v>62</v>
      </c>
      <c r="B63" s="135" t="s">
        <v>220</v>
      </c>
      <c r="C63" s="135" t="s">
        <v>49</v>
      </c>
      <c r="D63" s="136" t="s">
        <v>318</v>
      </c>
      <c r="E63" s="136" t="s">
        <v>319</v>
      </c>
      <c r="F63" s="135" t="s">
        <v>249</v>
      </c>
      <c r="G63" s="135" t="s">
        <v>295</v>
      </c>
      <c r="H63" s="135" t="s">
        <v>107</v>
      </c>
      <c r="I63" s="137"/>
    </row>
    <row r="64" spans="1:9" ht="46.8" x14ac:dyDescent="0.3">
      <c r="A64" s="138">
        <v>63</v>
      </c>
      <c r="B64" s="135" t="s">
        <v>320</v>
      </c>
      <c r="C64" s="135" t="s">
        <v>321</v>
      </c>
      <c r="D64" s="136" t="s">
        <v>322</v>
      </c>
      <c r="E64" s="136" t="s">
        <v>323</v>
      </c>
      <c r="F64" s="135" t="s">
        <v>249</v>
      </c>
      <c r="G64" s="135" t="s">
        <v>295</v>
      </c>
      <c r="H64" s="135" t="s">
        <v>107</v>
      </c>
      <c r="I64" s="137"/>
    </row>
    <row r="65" spans="1:9" ht="31.2" x14ac:dyDescent="0.3">
      <c r="A65" s="138">
        <v>64</v>
      </c>
      <c r="B65" s="135" t="s">
        <v>324</v>
      </c>
      <c r="C65" s="135" t="s">
        <v>61</v>
      </c>
      <c r="D65" s="136" t="s">
        <v>325</v>
      </c>
      <c r="E65" s="136" t="s">
        <v>326</v>
      </c>
      <c r="F65" s="135" t="s">
        <v>223</v>
      </c>
      <c r="G65" s="135" t="s">
        <v>295</v>
      </c>
      <c r="H65" s="135" t="s">
        <v>107</v>
      </c>
      <c r="I65" s="137"/>
    </row>
    <row r="66" spans="1:9" ht="31.2" x14ac:dyDescent="0.3">
      <c r="A66" s="138">
        <v>65</v>
      </c>
      <c r="B66" s="135" t="s">
        <v>327</v>
      </c>
      <c r="C66" s="135" t="s">
        <v>68</v>
      </c>
      <c r="D66" s="136" t="s">
        <v>328</v>
      </c>
      <c r="E66" s="136" t="s">
        <v>329</v>
      </c>
      <c r="F66" s="135" t="s">
        <v>223</v>
      </c>
      <c r="G66" s="135" t="s">
        <v>295</v>
      </c>
      <c r="H66" s="135" t="s">
        <v>107</v>
      </c>
      <c r="I66" s="137"/>
    </row>
    <row r="67" spans="1:9" ht="46.8" x14ac:dyDescent="0.3">
      <c r="A67" s="138">
        <v>66</v>
      </c>
      <c r="B67" s="135" t="s">
        <v>330</v>
      </c>
      <c r="C67" s="135" t="s">
        <v>53</v>
      </c>
      <c r="D67" s="136" t="s">
        <v>331</v>
      </c>
      <c r="E67" s="136" t="s">
        <v>332</v>
      </c>
      <c r="F67" s="135" t="s">
        <v>333</v>
      </c>
      <c r="G67" s="135" t="s">
        <v>334</v>
      </c>
      <c r="H67" s="135" t="s">
        <v>102</v>
      </c>
      <c r="I67" s="137"/>
    </row>
    <row r="68" spans="1:9" ht="46.8" x14ac:dyDescent="0.3">
      <c r="A68" s="138">
        <v>67</v>
      </c>
      <c r="B68" s="135" t="s">
        <v>335</v>
      </c>
      <c r="C68" s="135" t="s">
        <v>81</v>
      </c>
      <c r="D68" s="136" t="s">
        <v>336</v>
      </c>
      <c r="E68" s="136" t="s">
        <v>337</v>
      </c>
      <c r="F68" s="135" t="s">
        <v>333</v>
      </c>
      <c r="G68" s="135" t="s">
        <v>334</v>
      </c>
      <c r="H68" s="135" t="s">
        <v>102</v>
      </c>
      <c r="I68" s="137"/>
    </row>
    <row r="69" spans="1:9" ht="46.8" x14ac:dyDescent="0.3">
      <c r="A69" s="138">
        <v>68</v>
      </c>
      <c r="B69" s="135" t="s">
        <v>338</v>
      </c>
      <c r="C69" s="135" t="s">
        <v>49</v>
      </c>
      <c r="D69" s="136" t="s">
        <v>339</v>
      </c>
      <c r="E69" s="136" t="s">
        <v>340</v>
      </c>
      <c r="F69" s="135" t="s">
        <v>341</v>
      </c>
      <c r="G69" s="135" t="s">
        <v>334</v>
      </c>
      <c r="H69" s="135" t="s">
        <v>102</v>
      </c>
      <c r="I69" s="137"/>
    </row>
    <row r="70" spans="1:9" ht="46.8" x14ac:dyDescent="0.3">
      <c r="A70" s="138">
        <v>69</v>
      </c>
      <c r="B70" s="135" t="s">
        <v>342</v>
      </c>
      <c r="C70" s="135" t="s">
        <v>343</v>
      </c>
      <c r="D70" s="136" t="s">
        <v>344</v>
      </c>
      <c r="E70" s="136" t="s">
        <v>345</v>
      </c>
      <c r="F70" s="135" t="s">
        <v>223</v>
      </c>
      <c r="G70" s="135" t="s">
        <v>334</v>
      </c>
      <c r="H70" s="135" t="s">
        <v>346</v>
      </c>
      <c r="I70" s="137"/>
    </row>
    <row r="71" spans="1:9" ht="46.8" x14ac:dyDescent="0.3">
      <c r="A71" s="138">
        <v>70</v>
      </c>
      <c r="B71" s="135" t="s">
        <v>347</v>
      </c>
      <c r="C71" s="135" t="s">
        <v>348</v>
      </c>
      <c r="D71" s="136" t="s">
        <v>349</v>
      </c>
      <c r="E71" s="139" t="s">
        <v>350</v>
      </c>
      <c r="F71" s="135" t="s">
        <v>351</v>
      </c>
      <c r="G71" s="135" t="s">
        <v>334</v>
      </c>
      <c r="H71" s="135" t="s">
        <v>346</v>
      </c>
      <c r="I71" s="137"/>
    </row>
    <row r="72" spans="1:9" ht="46.8" x14ac:dyDescent="0.3">
      <c r="A72" s="138">
        <v>71</v>
      </c>
      <c r="B72" s="135" t="s">
        <v>240</v>
      </c>
      <c r="C72" s="135" t="s">
        <v>251</v>
      </c>
      <c r="D72" s="136" t="s">
        <v>352</v>
      </c>
      <c r="E72" s="136" t="s">
        <v>353</v>
      </c>
      <c r="F72" s="135" t="s">
        <v>351</v>
      </c>
      <c r="G72" s="135" t="s">
        <v>334</v>
      </c>
      <c r="H72" s="135" t="s">
        <v>102</v>
      </c>
      <c r="I72" s="137"/>
    </row>
    <row r="73" spans="1:9" ht="31.2" x14ac:dyDescent="0.3">
      <c r="A73" s="138">
        <v>72</v>
      </c>
      <c r="B73" s="135" t="s">
        <v>347</v>
      </c>
      <c r="C73" s="135" t="s">
        <v>354</v>
      </c>
      <c r="D73" s="136" t="s">
        <v>355</v>
      </c>
      <c r="E73" s="139" t="s">
        <v>356</v>
      </c>
      <c r="F73" s="135" t="s">
        <v>351</v>
      </c>
      <c r="G73" s="135" t="s">
        <v>334</v>
      </c>
      <c r="H73" s="135" t="s">
        <v>102</v>
      </c>
      <c r="I73" s="137"/>
    </row>
    <row r="74" spans="1:9" ht="46.8" x14ac:dyDescent="0.3">
      <c r="A74" s="138">
        <v>73</v>
      </c>
      <c r="B74" s="135" t="s">
        <v>357</v>
      </c>
      <c r="C74" s="135" t="s">
        <v>66</v>
      </c>
      <c r="D74" s="136" t="s">
        <v>358</v>
      </c>
      <c r="E74" s="136" t="s">
        <v>359</v>
      </c>
      <c r="F74" s="135" t="s">
        <v>333</v>
      </c>
      <c r="G74" s="135" t="s">
        <v>334</v>
      </c>
      <c r="H74" s="135" t="s">
        <v>102</v>
      </c>
      <c r="I74" s="137"/>
    </row>
    <row r="75" spans="1:9" ht="31.2" x14ac:dyDescent="0.3">
      <c r="A75" s="138">
        <v>74</v>
      </c>
      <c r="B75" s="135" t="s">
        <v>360</v>
      </c>
      <c r="C75" s="135" t="s">
        <v>361</v>
      </c>
      <c r="D75" s="136" t="s">
        <v>362</v>
      </c>
      <c r="E75" s="136" t="s">
        <v>363</v>
      </c>
      <c r="F75" s="135" t="s">
        <v>364</v>
      </c>
      <c r="G75" s="135" t="s">
        <v>365</v>
      </c>
      <c r="H75" s="135" t="s">
        <v>107</v>
      </c>
      <c r="I75" s="137"/>
    </row>
    <row r="76" spans="1:9" ht="31.2" x14ac:dyDescent="0.3">
      <c r="A76" s="138">
        <v>75</v>
      </c>
      <c r="B76" s="135" t="s">
        <v>366</v>
      </c>
      <c r="C76" s="135" t="s">
        <v>54</v>
      </c>
      <c r="D76" s="136" t="s">
        <v>367</v>
      </c>
      <c r="E76" s="136" t="s">
        <v>368</v>
      </c>
      <c r="F76" s="135" t="s">
        <v>369</v>
      </c>
      <c r="G76" s="135" t="s">
        <v>365</v>
      </c>
      <c r="H76" s="135" t="s">
        <v>107</v>
      </c>
      <c r="I76" s="137"/>
    </row>
    <row r="77" spans="1:9" ht="62.4" x14ac:dyDescent="0.3">
      <c r="A77" s="138">
        <v>76</v>
      </c>
      <c r="B77" s="135" t="s">
        <v>370</v>
      </c>
      <c r="C77" s="135" t="s">
        <v>371</v>
      </c>
      <c r="D77" s="136" t="s">
        <v>372</v>
      </c>
      <c r="E77" s="136" t="s">
        <v>373</v>
      </c>
      <c r="F77" s="135" t="s">
        <v>374</v>
      </c>
      <c r="G77" s="135" t="s">
        <v>365</v>
      </c>
      <c r="H77" s="135" t="s">
        <v>107</v>
      </c>
      <c r="I77" s="137"/>
    </row>
    <row r="78" spans="1:9" ht="46.8" x14ac:dyDescent="0.3">
      <c r="A78" s="138">
        <v>77</v>
      </c>
      <c r="B78" s="135" t="s">
        <v>375</v>
      </c>
      <c r="C78" s="135" t="s">
        <v>376</v>
      </c>
      <c r="D78" s="136" t="s">
        <v>377</v>
      </c>
      <c r="E78" s="136" t="s">
        <v>378</v>
      </c>
      <c r="F78" s="135" t="s">
        <v>374</v>
      </c>
      <c r="G78" s="135" t="s">
        <v>365</v>
      </c>
      <c r="H78" s="135" t="s">
        <v>107</v>
      </c>
      <c r="I78" s="137"/>
    </row>
    <row r="79" spans="1:9" ht="31.2" x14ac:dyDescent="0.3">
      <c r="A79" s="138">
        <v>78</v>
      </c>
      <c r="B79" s="135" t="s">
        <v>379</v>
      </c>
      <c r="C79" s="135" t="s">
        <v>67</v>
      </c>
      <c r="D79" s="136" t="s">
        <v>380</v>
      </c>
      <c r="E79" s="139" t="s">
        <v>381</v>
      </c>
      <c r="F79" s="135" t="s">
        <v>374</v>
      </c>
      <c r="G79" s="135" t="s">
        <v>365</v>
      </c>
      <c r="H79" s="135" t="s">
        <v>107</v>
      </c>
      <c r="I79" s="137"/>
    </row>
    <row r="80" spans="1:9" ht="46.8" x14ac:dyDescent="0.3">
      <c r="A80" s="138">
        <v>79</v>
      </c>
      <c r="B80" s="135" t="s">
        <v>382</v>
      </c>
      <c r="C80" s="135" t="s">
        <v>383</v>
      </c>
      <c r="D80" s="136" t="s">
        <v>384</v>
      </c>
      <c r="E80" s="136" t="s">
        <v>385</v>
      </c>
      <c r="F80" s="135" t="s">
        <v>374</v>
      </c>
      <c r="G80" s="135" t="s">
        <v>365</v>
      </c>
      <c r="H80" s="135" t="s">
        <v>107</v>
      </c>
      <c r="I80" s="137"/>
    </row>
    <row r="81" spans="1:9" ht="31.2" x14ac:dyDescent="0.3">
      <c r="A81" s="138">
        <v>80</v>
      </c>
      <c r="B81" s="135" t="s">
        <v>386</v>
      </c>
      <c r="C81" s="135" t="s">
        <v>77</v>
      </c>
      <c r="D81" s="136" t="s">
        <v>387</v>
      </c>
      <c r="E81" s="139" t="s">
        <v>388</v>
      </c>
      <c r="F81" s="135" t="s">
        <v>374</v>
      </c>
      <c r="G81" s="135" t="s">
        <v>365</v>
      </c>
      <c r="H81" s="135" t="s">
        <v>107</v>
      </c>
      <c r="I81" s="137"/>
    </row>
    <row r="82" spans="1:9" ht="31.2" x14ac:dyDescent="0.3">
      <c r="A82" s="138">
        <v>81</v>
      </c>
      <c r="B82" s="135" t="s">
        <v>389</v>
      </c>
      <c r="C82" s="135" t="s">
        <v>61</v>
      </c>
      <c r="D82" s="136" t="s">
        <v>390</v>
      </c>
      <c r="E82" s="136" t="s">
        <v>391</v>
      </c>
      <c r="F82" s="135" t="s">
        <v>374</v>
      </c>
      <c r="G82" s="135" t="s">
        <v>365</v>
      </c>
      <c r="H82" s="135" t="s">
        <v>107</v>
      </c>
      <c r="I82" s="137"/>
    </row>
    <row r="83" spans="1:9" ht="46.8" x14ac:dyDescent="0.3">
      <c r="A83" s="138">
        <v>82</v>
      </c>
      <c r="B83" s="135" t="s">
        <v>392</v>
      </c>
      <c r="C83" s="135" t="s">
        <v>393</v>
      </c>
      <c r="D83" s="136" t="s">
        <v>394</v>
      </c>
      <c r="E83" s="136" t="s">
        <v>395</v>
      </c>
      <c r="F83" s="135" t="s">
        <v>374</v>
      </c>
      <c r="G83" s="135" t="s">
        <v>365</v>
      </c>
      <c r="H83" s="135" t="s">
        <v>107</v>
      </c>
      <c r="I83" s="137"/>
    </row>
    <row r="84" spans="1:9" ht="46.8" x14ac:dyDescent="0.3">
      <c r="A84" s="138">
        <v>83</v>
      </c>
      <c r="B84" s="135" t="s">
        <v>396</v>
      </c>
      <c r="C84" s="135" t="s">
        <v>60</v>
      </c>
      <c r="D84" s="136" t="s">
        <v>397</v>
      </c>
      <c r="E84" s="136" t="s">
        <v>398</v>
      </c>
      <c r="F84" s="135" t="s">
        <v>333</v>
      </c>
      <c r="G84" s="140" t="s">
        <v>399</v>
      </c>
      <c r="H84" s="140" t="s">
        <v>102</v>
      </c>
      <c r="I84" s="137"/>
    </row>
    <row r="85" spans="1:9" ht="46.8" x14ac:dyDescent="0.3">
      <c r="A85" s="138">
        <v>84</v>
      </c>
      <c r="B85" s="135" t="s">
        <v>400</v>
      </c>
      <c r="C85" s="135" t="s">
        <v>43</v>
      </c>
      <c r="D85" s="136" t="s">
        <v>401</v>
      </c>
      <c r="E85" s="136" t="s">
        <v>402</v>
      </c>
      <c r="F85" s="135" t="s">
        <v>341</v>
      </c>
      <c r="G85" s="140" t="s">
        <v>399</v>
      </c>
      <c r="H85" s="140" t="s">
        <v>107</v>
      </c>
      <c r="I85" s="137"/>
    </row>
    <row r="86" spans="1:9" ht="31.2" x14ac:dyDescent="0.3">
      <c r="A86" s="138">
        <v>85</v>
      </c>
      <c r="B86" s="135" t="s">
        <v>403</v>
      </c>
      <c r="C86" s="135" t="s">
        <v>404</v>
      </c>
      <c r="D86" s="136" t="s">
        <v>405</v>
      </c>
      <c r="E86" s="136" t="s">
        <v>406</v>
      </c>
      <c r="F86" s="135"/>
      <c r="G86" s="140" t="s">
        <v>407</v>
      </c>
      <c r="H86" s="135"/>
      <c r="I86" s="137"/>
    </row>
    <row r="87" spans="1:9" ht="31.2" x14ac:dyDescent="0.3">
      <c r="A87" s="138">
        <v>86</v>
      </c>
      <c r="B87" s="135" t="s">
        <v>408</v>
      </c>
      <c r="C87" s="135" t="s">
        <v>409</v>
      </c>
      <c r="D87" s="136" t="s">
        <v>410</v>
      </c>
      <c r="E87" s="136" t="s">
        <v>411</v>
      </c>
      <c r="F87" s="135"/>
      <c r="G87" s="140" t="s">
        <v>407</v>
      </c>
      <c r="H87" s="135"/>
      <c r="I87" s="137"/>
    </row>
    <row r="88" spans="1:9" ht="46.8" x14ac:dyDescent="0.3">
      <c r="A88" s="138">
        <v>87</v>
      </c>
      <c r="B88" s="135" t="s">
        <v>412</v>
      </c>
      <c r="C88" s="135" t="s">
        <v>60</v>
      </c>
      <c r="D88" s="136" t="s">
        <v>413</v>
      </c>
      <c r="E88" s="136" t="s">
        <v>414</v>
      </c>
      <c r="F88" s="135"/>
      <c r="G88" s="140" t="s">
        <v>407</v>
      </c>
      <c r="H88" s="135"/>
      <c r="I88" s="137"/>
    </row>
    <row r="89" spans="1:9" ht="46.8" x14ac:dyDescent="0.3">
      <c r="A89" s="138">
        <v>88</v>
      </c>
      <c r="B89" s="135" t="s">
        <v>415</v>
      </c>
      <c r="C89" s="135" t="s">
        <v>124</v>
      </c>
      <c r="D89" s="136" t="s">
        <v>416</v>
      </c>
      <c r="E89" s="136" t="s">
        <v>417</v>
      </c>
      <c r="F89" s="135"/>
      <c r="G89" s="140" t="s">
        <v>407</v>
      </c>
      <c r="H89" s="135"/>
      <c r="I89" s="137"/>
    </row>
    <row r="90" spans="1:9" ht="46.8" x14ac:dyDescent="0.3">
      <c r="A90" s="138">
        <v>89</v>
      </c>
      <c r="B90" s="135" t="s">
        <v>418</v>
      </c>
      <c r="C90" s="135" t="s">
        <v>393</v>
      </c>
      <c r="D90" s="136" t="s">
        <v>419</v>
      </c>
      <c r="E90" s="136" t="s">
        <v>420</v>
      </c>
      <c r="F90" s="135"/>
      <c r="G90" s="140" t="s">
        <v>407</v>
      </c>
      <c r="H90" s="135"/>
      <c r="I90" s="137"/>
    </row>
    <row r="91" spans="1:9" ht="46.8" x14ac:dyDescent="0.3">
      <c r="A91" s="138">
        <v>90</v>
      </c>
      <c r="B91" s="135" t="s">
        <v>421</v>
      </c>
      <c r="C91" s="135" t="s">
        <v>55</v>
      </c>
      <c r="D91" s="136" t="s">
        <v>422</v>
      </c>
      <c r="E91" s="136" t="s">
        <v>423</v>
      </c>
      <c r="F91" s="135"/>
      <c r="G91" s="140" t="s">
        <v>407</v>
      </c>
      <c r="H91" s="135"/>
      <c r="I91" s="137"/>
    </row>
    <row r="92" spans="1:9" ht="46.8" x14ac:dyDescent="0.3">
      <c r="A92" s="138">
        <v>91</v>
      </c>
      <c r="B92" s="135" t="s">
        <v>424</v>
      </c>
      <c r="C92" s="135" t="s">
        <v>74</v>
      </c>
      <c r="D92" s="136" t="s">
        <v>425</v>
      </c>
      <c r="E92" s="139" t="s">
        <v>426</v>
      </c>
      <c r="F92" s="135"/>
      <c r="G92" s="140" t="s">
        <v>407</v>
      </c>
      <c r="H92" s="135"/>
      <c r="I92" s="137"/>
    </row>
    <row r="93" spans="1:9" ht="46.8" x14ac:dyDescent="0.3">
      <c r="A93" s="138">
        <v>92</v>
      </c>
      <c r="B93" s="135" t="s">
        <v>427</v>
      </c>
      <c r="C93" s="135" t="s">
        <v>409</v>
      </c>
      <c r="D93" s="136" t="s">
        <v>428</v>
      </c>
      <c r="E93" s="136" t="s">
        <v>429</v>
      </c>
      <c r="F93" s="135"/>
      <c r="G93" s="140" t="s">
        <v>407</v>
      </c>
      <c r="H93" s="135"/>
      <c r="I93" s="137"/>
    </row>
    <row r="94" spans="1:9" ht="31.2" x14ac:dyDescent="0.3">
      <c r="A94" s="138">
        <v>93</v>
      </c>
      <c r="B94" s="135" t="s">
        <v>114</v>
      </c>
      <c r="C94" s="135" t="s">
        <v>61</v>
      </c>
      <c r="D94" s="136" t="s">
        <v>430</v>
      </c>
      <c r="E94" s="139" t="s">
        <v>431</v>
      </c>
      <c r="F94" s="135"/>
      <c r="G94" s="140" t="s">
        <v>407</v>
      </c>
      <c r="H94" s="135"/>
      <c r="I94" s="137"/>
    </row>
    <row r="95" spans="1:9" ht="46.8" x14ac:dyDescent="0.3">
      <c r="A95" s="138">
        <v>94</v>
      </c>
      <c r="B95" s="135" t="s">
        <v>432</v>
      </c>
      <c r="C95" s="135" t="s">
        <v>78</v>
      </c>
      <c r="D95" s="136" t="s">
        <v>433</v>
      </c>
      <c r="E95" s="136" t="s">
        <v>434</v>
      </c>
      <c r="F95" s="135"/>
      <c r="G95" s="140" t="s">
        <v>407</v>
      </c>
      <c r="H95" s="135"/>
      <c r="I95" s="137"/>
    </row>
    <row r="96" spans="1:9" ht="46.8" x14ac:dyDescent="0.3">
      <c r="A96" s="138">
        <v>95</v>
      </c>
      <c r="B96" s="135" t="s">
        <v>435</v>
      </c>
      <c r="C96" s="135" t="s">
        <v>251</v>
      </c>
      <c r="D96" s="136" t="s">
        <v>436</v>
      </c>
      <c r="E96" s="136" t="s">
        <v>437</v>
      </c>
      <c r="F96" s="135"/>
      <c r="G96" s="140" t="s">
        <v>407</v>
      </c>
      <c r="H96" s="135"/>
      <c r="I96" s="137"/>
    </row>
    <row r="97" spans="1:9" ht="46.8" x14ac:dyDescent="0.3">
      <c r="A97" s="138">
        <v>96</v>
      </c>
      <c r="B97" s="135" t="s">
        <v>438</v>
      </c>
      <c r="C97" s="135" t="s">
        <v>278</v>
      </c>
      <c r="D97" s="136" t="s">
        <v>439</v>
      </c>
      <c r="E97" s="136" t="s">
        <v>440</v>
      </c>
      <c r="F97" s="135"/>
      <c r="G97" s="140" t="s">
        <v>407</v>
      </c>
      <c r="H97" s="135"/>
      <c r="I97" s="137"/>
    </row>
    <row r="98" spans="1:9" ht="46.8" x14ac:dyDescent="0.3">
      <c r="A98" s="138">
        <v>97</v>
      </c>
      <c r="B98" s="135" t="s">
        <v>71</v>
      </c>
      <c r="C98" s="135" t="s">
        <v>58</v>
      </c>
      <c r="D98" s="136" t="s">
        <v>441</v>
      </c>
      <c r="E98" s="136" t="s">
        <v>57</v>
      </c>
      <c r="F98" s="135"/>
      <c r="G98" s="140" t="s">
        <v>407</v>
      </c>
      <c r="H98" s="135"/>
      <c r="I98" s="137"/>
    </row>
    <row r="99" spans="1:9" ht="31.2" x14ac:dyDescent="0.3">
      <c r="A99" s="138">
        <v>98</v>
      </c>
      <c r="B99" s="135" t="s">
        <v>442</v>
      </c>
      <c r="C99" s="135" t="s">
        <v>393</v>
      </c>
      <c r="D99" s="136" t="s">
        <v>443</v>
      </c>
      <c r="E99" s="136" t="s">
        <v>444</v>
      </c>
      <c r="F99" s="135"/>
      <c r="G99" s="140" t="s">
        <v>407</v>
      </c>
      <c r="H99" s="135"/>
      <c r="I99" s="137"/>
    </row>
    <row r="100" spans="1:9" ht="46.8" x14ac:dyDescent="0.3">
      <c r="A100" s="138">
        <v>99</v>
      </c>
      <c r="B100" s="135" t="s">
        <v>445</v>
      </c>
      <c r="C100" s="135" t="s">
        <v>134</v>
      </c>
      <c r="D100" s="136" t="s">
        <v>446</v>
      </c>
      <c r="E100" s="139" t="s">
        <v>447</v>
      </c>
      <c r="F100" s="135"/>
      <c r="G100" s="140" t="s">
        <v>407</v>
      </c>
      <c r="H100" s="135"/>
      <c r="I100" s="137"/>
    </row>
    <row r="101" spans="1:9" ht="46.8" x14ac:dyDescent="0.3">
      <c r="A101" s="138">
        <v>100</v>
      </c>
      <c r="B101" s="135" t="s">
        <v>448</v>
      </c>
      <c r="C101" s="135" t="s">
        <v>49</v>
      </c>
      <c r="D101" s="136" t="s">
        <v>449</v>
      </c>
      <c r="E101" s="136" t="s">
        <v>450</v>
      </c>
      <c r="F101" s="135"/>
      <c r="G101" s="140" t="s">
        <v>407</v>
      </c>
      <c r="H101" s="135"/>
      <c r="I101" s="137"/>
    </row>
    <row r="102" spans="1:9" ht="46.8" x14ac:dyDescent="0.3">
      <c r="A102" s="138">
        <v>101</v>
      </c>
      <c r="B102" s="135" t="s">
        <v>403</v>
      </c>
      <c r="C102" s="135" t="s">
        <v>451</v>
      </c>
      <c r="D102" s="136" t="s">
        <v>452</v>
      </c>
      <c r="E102" s="136" t="s">
        <v>453</v>
      </c>
      <c r="F102" s="135"/>
      <c r="G102" s="140" t="s">
        <v>407</v>
      </c>
      <c r="H102" s="135"/>
      <c r="I102" s="137"/>
    </row>
    <row r="103" spans="1:9" ht="46.8" x14ac:dyDescent="0.3">
      <c r="A103" s="138">
        <v>102</v>
      </c>
      <c r="B103" s="135" t="s">
        <v>448</v>
      </c>
      <c r="C103" s="135" t="s">
        <v>60</v>
      </c>
      <c r="D103" s="136" t="s">
        <v>454</v>
      </c>
      <c r="E103" s="136" t="s">
        <v>455</v>
      </c>
      <c r="F103" s="135"/>
      <c r="G103" s="140" t="s">
        <v>407</v>
      </c>
      <c r="H103" s="135"/>
      <c r="I103" s="137"/>
    </row>
    <row r="104" spans="1:9" ht="46.8" x14ac:dyDescent="0.3">
      <c r="A104" s="138">
        <v>103</v>
      </c>
      <c r="B104" s="135" t="s">
        <v>64</v>
      </c>
      <c r="C104" s="135" t="s">
        <v>456</v>
      </c>
      <c r="D104" s="136" t="s">
        <v>457</v>
      </c>
      <c r="E104" s="136" t="s">
        <v>458</v>
      </c>
      <c r="F104" s="135"/>
      <c r="G104" s="140" t="s">
        <v>407</v>
      </c>
      <c r="H104" s="135"/>
      <c r="I104" s="137"/>
    </row>
    <row r="105" spans="1:9" ht="46.8" x14ac:dyDescent="0.3">
      <c r="A105" s="138">
        <v>104</v>
      </c>
      <c r="B105" s="135" t="s">
        <v>175</v>
      </c>
      <c r="C105" s="135" t="s">
        <v>134</v>
      </c>
      <c r="D105" s="136" t="s">
        <v>459</v>
      </c>
      <c r="E105" s="136" t="s">
        <v>460</v>
      </c>
      <c r="F105" s="135" t="s">
        <v>260</v>
      </c>
      <c r="G105" s="140" t="s">
        <v>461</v>
      </c>
      <c r="H105" s="135"/>
      <c r="I105" s="137"/>
    </row>
    <row r="106" spans="1:9" ht="46.8" x14ac:dyDescent="0.3">
      <c r="A106" s="138">
        <v>105</v>
      </c>
      <c r="B106" s="135" t="s">
        <v>462</v>
      </c>
      <c r="C106" s="135" t="s">
        <v>49</v>
      </c>
      <c r="D106" s="136" t="s">
        <v>463</v>
      </c>
      <c r="E106" s="136" t="s">
        <v>464</v>
      </c>
      <c r="F106" s="135" t="s">
        <v>260</v>
      </c>
      <c r="G106" s="140" t="s">
        <v>461</v>
      </c>
      <c r="H106" s="135"/>
      <c r="I106" s="137"/>
    </row>
    <row r="107" spans="1:9" ht="46.8" x14ac:dyDescent="0.3">
      <c r="A107" s="138">
        <v>106</v>
      </c>
      <c r="B107" s="135" t="s">
        <v>465</v>
      </c>
      <c r="C107" s="135" t="s">
        <v>466</v>
      </c>
      <c r="D107" s="136" t="s">
        <v>467</v>
      </c>
      <c r="E107" s="136" t="s">
        <v>468</v>
      </c>
      <c r="F107" s="135" t="s">
        <v>260</v>
      </c>
      <c r="G107" s="140" t="s">
        <v>461</v>
      </c>
      <c r="H107" s="135"/>
      <c r="I107" s="137"/>
    </row>
    <row r="108" spans="1:9" ht="46.8" x14ac:dyDescent="0.3">
      <c r="A108" s="138">
        <v>107</v>
      </c>
      <c r="B108" s="135" t="s">
        <v>469</v>
      </c>
      <c r="C108" s="135" t="s">
        <v>66</v>
      </c>
      <c r="D108" s="136" t="s">
        <v>470</v>
      </c>
      <c r="E108" s="136" t="s">
        <v>471</v>
      </c>
      <c r="F108" s="135" t="s">
        <v>260</v>
      </c>
      <c r="G108" s="140" t="s">
        <v>461</v>
      </c>
      <c r="H108" s="135"/>
      <c r="I108" s="137"/>
    </row>
    <row r="109" spans="1:9" ht="46.8" x14ac:dyDescent="0.3">
      <c r="A109" s="138">
        <v>108</v>
      </c>
      <c r="B109" s="135" t="s">
        <v>472</v>
      </c>
      <c r="C109" s="135" t="s">
        <v>473</v>
      </c>
      <c r="D109" s="136" t="s">
        <v>474</v>
      </c>
      <c r="E109" s="136" t="s">
        <v>475</v>
      </c>
      <c r="F109" s="135" t="s">
        <v>260</v>
      </c>
      <c r="G109" s="140" t="s">
        <v>461</v>
      </c>
      <c r="H109" s="135"/>
      <c r="I109" s="137"/>
    </row>
    <row r="110" spans="1:9" ht="31.2" x14ac:dyDescent="0.3">
      <c r="A110" s="138">
        <v>109</v>
      </c>
      <c r="B110" s="135" t="s">
        <v>476</v>
      </c>
      <c r="C110" s="135" t="s">
        <v>477</v>
      </c>
      <c r="D110" s="136" t="s">
        <v>478</v>
      </c>
      <c r="E110" s="136" t="s">
        <v>479</v>
      </c>
      <c r="F110" s="135" t="s">
        <v>260</v>
      </c>
      <c r="G110" s="140" t="s">
        <v>461</v>
      </c>
      <c r="H110" s="135"/>
      <c r="I110" s="137"/>
    </row>
    <row r="111" spans="1:9" ht="46.8" x14ac:dyDescent="0.3">
      <c r="A111" s="138">
        <v>110</v>
      </c>
      <c r="B111" s="135" t="s">
        <v>480</v>
      </c>
      <c r="C111" s="135" t="s">
        <v>56</v>
      </c>
      <c r="D111" s="136" t="s">
        <v>481</v>
      </c>
      <c r="E111" s="136" t="s">
        <v>482</v>
      </c>
      <c r="F111" s="135" t="s">
        <v>260</v>
      </c>
      <c r="G111" s="140" t="s">
        <v>461</v>
      </c>
      <c r="H111" s="135"/>
      <c r="I111" s="137"/>
    </row>
    <row r="112" spans="1:9" ht="46.8" x14ac:dyDescent="0.3">
      <c r="A112" s="138">
        <v>111</v>
      </c>
      <c r="B112" s="135" t="s">
        <v>483</v>
      </c>
      <c r="C112" s="135" t="s">
        <v>60</v>
      </c>
      <c r="D112" s="136" t="s">
        <v>484</v>
      </c>
      <c r="E112" s="136" t="s">
        <v>485</v>
      </c>
      <c r="F112" s="135" t="s">
        <v>374</v>
      </c>
      <c r="G112" s="140" t="s">
        <v>461</v>
      </c>
      <c r="H112" s="135"/>
      <c r="I112" s="137"/>
    </row>
    <row r="113" spans="1:9" ht="46.8" x14ac:dyDescent="0.3">
      <c r="A113" s="138">
        <v>112</v>
      </c>
      <c r="B113" s="135" t="s">
        <v>486</v>
      </c>
      <c r="C113" s="135" t="s">
        <v>44</v>
      </c>
      <c r="D113" s="136" t="s">
        <v>487</v>
      </c>
      <c r="E113" s="136" t="s">
        <v>488</v>
      </c>
      <c r="F113" s="135" t="s">
        <v>260</v>
      </c>
      <c r="G113" s="140" t="s">
        <v>461</v>
      </c>
      <c r="H113" s="135"/>
      <c r="I113" s="137"/>
    </row>
    <row r="114" spans="1:9" ht="46.8" x14ac:dyDescent="0.3">
      <c r="A114" s="138">
        <v>113</v>
      </c>
      <c r="B114" s="135" t="s">
        <v>489</v>
      </c>
      <c r="C114" s="135" t="s">
        <v>490</v>
      </c>
      <c r="D114" s="136" t="s">
        <v>491</v>
      </c>
      <c r="E114" s="136" t="s">
        <v>492</v>
      </c>
      <c r="F114" s="135" t="s">
        <v>374</v>
      </c>
      <c r="G114" s="140" t="s">
        <v>461</v>
      </c>
      <c r="H114" s="135"/>
      <c r="I114" s="137"/>
    </row>
    <row r="115" spans="1:9" ht="31.2" x14ac:dyDescent="0.3">
      <c r="A115" s="138">
        <v>114</v>
      </c>
      <c r="B115" s="135" t="s">
        <v>493</v>
      </c>
      <c r="C115" s="135" t="s">
        <v>176</v>
      </c>
      <c r="D115" s="136" t="s">
        <v>494</v>
      </c>
      <c r="E115" s="136" t="s">
        <v>495</v>
      </c>
      <c r="F115" s="135" t="s">
        <v>260</v>
      </c>
      <c r="G115" s="140" t="s">
        <v>461</v>
      </c>
      <c r="H115" s="135"/>
      <c r="I115" s="137"/>
    </row>
    <row r="116" spans="1:9" ht="31.2" x14ac:dyDescent="0.3">
      <c r="A116" s="138">
        <v>115</v>
      </c>
      <c r="B116" s="135" t="s">
        <v>496</v>
      </c>
      <c r="C116" s="135" t="s">
        <v>49</v>
      </c>
      <c r="D116" s="136" t="s">
        <v>497</v>
      </c>
      <c r="E116" s="136" t="s">
        <v>498</v>
      </c>
      <c r="F116" s="135" t="s">
        <v>260</v>
      </c>
      <c r="G116" s="140" t="s">
        <v>461</v>
      </c>
      <c r="H116" s="135"/>
      <c r="I116" s="137"/>
    </row>
    <row r="117" spans="1:9" ht="46.8" x14ac:dyDescent="0.3">
      <c r="A117" s="138">
        <v>116</v>
      </c>
      <c r="B117" s="135" t="s">
        <v>499</v>
      </c>
      <c r="C117" s="135" t="s">
        <v>78</v>
      </c>
      <c r="D117" s="136" t="s">
        <v>500</v>
      </c>
      <c r="E117" s="136" t="s">
        <v>501</v>
      </c>
      <c r="F117" s="135" t="s">
        <v>260</v>
      </c>
      <c r="G117" s="140" t="s">
        <v>461</v>
      </c>
      <c r="H117" s="135"/>
      <c r="I117" s="137"/>
    </row>
    <row r="118" spans="1:9" ht="46.8" x14ac:dyDescent="0.3">
      <c r="A118" s="138">
        <v>117</v>
      </c>
      <c r="B118" s="135" t="s">
        <v>502</v>
      </c>
      <c r="C118" s="135" t="s">
        <v>77</v>
      </c>
      <c r="D118" s="136" t="s">
        <v>503</v>
      </c>
      <c r="E118" s="136" t="s">
        <v>504</v>
      </c>
      <c r="F118" s="135"/>
      <c r="G118" s="140" t="s">
        <v>505</v>
      </c>
      <c r="H118" s="135"/>
      <c r="I118" s="137"/>
    </row>
    <row r="119" spans="1:9" ht="46.8" x14ac:dyDescent="0.3">
      <c r="A119" s="138">
        <v>118</v>
      </c>
      <c r="B119" s="135" t="s">
        <v>506</v>
      </c>
      <c r="C119" s="135" t="s">
        <v>409</v>
      </c>
      <c r="D119" s="136" t="s">
        <v>507</v>
      </c>
      <c r="E119" s="136" t="s">
        <v>508</v>
      </c>
      <c r="F119" s="135"/>
      <c r="G119" s="140" t="s">
        <v>505</v>
      </c>
      <c r="H119" s="135"/>
      <c r="I119" s="137"/>
    </row>
    <row r="120" spans="1:9" ht="31.2" x14ac:dyDescent="0.3">
      <c r="A120" s="138">
        <v>119</v>
      </c>
      <c r="B120" s="135" t="s">
        <v>509</v>
      </c>
      <c r="C120" s="135" t="s">
        <v>204</v>
      </c>
      <c r="D120" s="136" t="s">
        <v>510</v>
      </c>
      <c r="E120" s="136" t="s">
        <v>511</v>
      </c>
      <c r="F120" s="135"/>
      <c r="G120" s="140" t="s">
        <v>505</v>
      </c>
      <c r="H120" s="135"/>
      <c r="I120" s="137"/>
    </row>
    <row r="121" spans="1:9" ht="46.8" x14ac:dyDescent="0.3">
      <c r="A121" s="138">
        <v>120</v>
      </c>
      <c r="B121" s="135" t="s">
        <v>85</v>
      </c>
      <c r="C121" s="135" t="s">
        <v>86</v>
      </c>
      <c r="D121" s="136" t="s">
        <v>512</v>
      </c>
      <c r="E121" s="139" t="s">
        <v>513</v>
      </c>
      <c r="F121" s="135"/>
      <c r="G121" s="140" t="s">
        <v>505</v>
      </c>
      <c r="H121" s="135"/>
      <c r="I121" s="137"/>
    </row>
    <row r="122" spans="1:9" ht="46.8" x14ac:dyDescent="0.3">
      <c r="A122" s="138">
        <v>121</v>
      </c>
      <c r="B122" s="135" t="s">
        <v>514</v>
      </c>
      <c r="C122" s="135" t="s">
        <v>134</v>
      </c>
      <c r="D122" s="136" t="s">
        <v>515</v>
      </c>
      <c r="E122" s="136" t="s">
        <v>516</v>
      </c>
      <c r="F122" s="135"/>
      <c r="G122" s="140" t="s">
        <v>505</v>
      </c>
      <c r="H122" s="135"/>
      <c r="I122" s="137"/>
    </row>
    <row r="123" spans="1:9" ht="46.8" x14ac:dyDescent="0.3">
      <c r="A123" s="138">
        <v>122</v>
      </c>
      <c r="B123" s="135" t="s">
        <v>517</v>
      </c>
      <c r="C123" s="135" t="s">
        <v>204</v>
      </c>
      <c r="D123" s="136" t="s">
        <v>518</v>
      </c>
      <c r="E123" s="136" t="s">
        <v>519</v>
      </c>
      <c r="F123" s="135"/>
      <c r="G123" s="140" t="s">
        <v>505</v>
      </c>
      <c r="H123" s="135"/>
      <c r="I123" s="137"/>
    </row>
    <row r="124" spans="1:9" ht="46.8" x14ac:dyDescent="0.3">
      <c r="A124" s="138">
        <v>123</v>
      </c>
      <c r="B124" s="135" t="s">
        <v>520</v>
      </c>
      <c r="C124" s="135" t="s">
        <v>67</v>
      </c>
      <c r="D124" s="136" t="s">
        <v>521</v>
      </c>
      <c r="E124" s="136" t="s">
        <v>522</v>
      </c>
      <c r="F124" s="135"/>
      <c r="G124" s="140" t="s">
        <v>505</v>
      </c>
      <c r="H124" s="135"/>
      <c r="I124" s="137"/>
    </row>
    <row r="125" spans="1:9" ht="46.8" x14ac:dyDescent="0.3">
      <c r="A125" s="138">
        <v>124</v>
      </c>
      <c r="B125" s="135" t="s">
        <v>523</v>
      </c>
      <c r="C125" s="135" t="s">
        <v>524</v>
      </c>
      <c r="D125" s="136" t="s">
        <v>525</v>
      </c>
      <c r="E125" s="136" t="s">
        <v>526</v>
      </c>
      <c r="F125" s="135"/>
      <c r="G125" s="140" t="s">
        <v>505</v>
      </c>
      <c r="H125" s="135"/>
      <c r="I125" s="137"/>
    </row>
    <row r="126" spans="1:9" ht="46.8" x14ac:dyDescent="0.3">
      <c r="A126" s="138">
        <v>125</v>
      </c>
      <c r="B126" s="135" t="s">
        <v>79</v>
      </c>
      <c r="C126" s="135" t="s">
        <v>527</v>
      </c>
      <c r="D126" s="136" t="s">
        <v>528</v>
      </c>
      <c r="E126" s="139" t="s">
        <v>529</v>
      </c>
      <c r="F126" s="135"/>
      <c r="G126" s="140" t="s">
        <v>505</v>
      </c>
      <c r="H126" s="135"/>
      <c r="I126" s="137"/>
    </row>
    <row r="127" spans="1:9" ht="46.8" x14ac:dyDescent="0.3">
      <c r="A127" s="138">
        <v>126</v>
      </c>
      <c r="B127" s="135" t="s">
        <v>530</v>
      </c>
      <c r="C127" s="135" t="s">
        <v>43</v>
      </c>
      <c r="D127" s="136" t="s">
        <v>531</v>
      </c>
      <c r="E127" s="136" t="s">
        <v>532</v>
      </c>
      <c r="F127" s="135"/>
      <c r="G127" s="140" t="s">
        <v>505</v>
      </c>
      <c r="H127" s="135"/>
      <c r="I127" s="137"/>
    </row>
    <row r="128" spans="1:9" ht="31.2" x14ac:dyDescent="0.3">
      <c r="A128" s="138">
        <v>127</v>
      </c>
      <c r="B128" s="135" t="s">
        <v>533</v>
      </c>
      <c r="C128" s="135" t="s">
        <v>67</v>
      </c>
      <c r="D128" s="136" t="s">
        <v>534</v>
      </c>
      <c r="E128" s="136" t="s">
        <v>535</v>
      </c>
      <c r="F128" s="135"/>
      <c r="G128" s="140" t="s">
        <v>505</v>
      </c>
      <c r="H128" s="135"/>
      <c r="I128" s="137"/>
    </row>
    <row r="129" spans="1:9" ht="31.2" x14ac:dyDescent="0.3">
      <c r="A129" s="138">
        <v>128</v>
      </c>
      <c r="B129" s="135" t="s">
        <v>536</v>
      </c>
      <c r="C129" s="135" t="s">
        <v>537</v>
      </c>
      <c r="D129" s="136" t="s">
        <v>538</v>
      </c>
      <c r="E129" s="139" t="s">
        <v>539</v>
      </c>
      <c r="F129" s="135"/>
      <c r="G129" s="140" t="s">
        <v>505</v>
      </c>
      <c r="H129" s="135"/>
      <c r="I129" s="137"/>
    </row>
    <row r="130" spans="1:9" ht="62.4" x14ac:dyDescent="0.3">
      <c r="A130" s="138">
        <v>129</v>
      </c>
      <c r="B130" s="135" t="s">
        <v>540</v>
      </c>
      <c r="C130" s="135" t="s">
        <v>541</v>
      </c>
      <c r="D130" s="136" t="s">
        <v>542</v>
      </c>
      <c r="E130" s="136" t="s">
        <v>543</v>
      </c>
      <c r="F130" s="135"/>
      <c r="G130" s="140" t="s">
        <v>505</v>
      </c>
      <c r="H130" s="135"/>
      <c r="I130" s="137"/>
    </row>
    <row r="131" spans="1:9" ht="31.2" x14ac:dyDescent="0.3">
      <c r="A131" s="138">
        <v>130</v>
      </c>
      <c r="B131" s="135" t="s">
        <v>73</v>
      </c>
      <c r="C131" s="135" t="s">
        <v>67</v>
      </c>
      <c r="D131" s="136" t="s">
        <v>544</v>
      </c>
      <c r="E131" s="136" t="s">
        <v>72</v>
      </c>
      <c r="F131" s="135"/>
      <c r="G131" s="140" t="s">
        <v>505</v>
      </c>
      <c r="H131" s="135"/>
      <c r="I131" s="137"/>
    </row>
    <row r="132" spans="1:9" ht="31.2" x14ac:dyDescent="0.3">
      <c r="A132" s="138">
        <v>131</v>
      </c>
      <c r="B132" s="135" t="s">
        <v>46</v>
      </c>
      <c r="C132" s="135" t="s">
        <v>88</v>
      </c>
      <c r="D132" s="136" t="s">
        <v>545</v>
      </c>
      <c r="E132" s="136" t="s">
        <v>87</v>
      </c>
      <c r="F132" s="135"/>
      <c r="G132" s="140" t="s">
        <v>505</v>
      </c>
      <c r="H132" s="135"/>
      <c r="I132" s="137"/>
    </row>
    <row r="133" spans="1:9" ht="46.8" x14ac:dyDescent="0.3">
      <c r="A133" s="138">
        <v>132</v>
      </c>
      <c r="B133" s="135" t="s">
        <v>52</v>
      </c>
      <c r="C133" s="135" t="s">
        <v>81</v>
      </c>
      <c r="D133" s="136" t="s">
        <v>546</v>
      </c>
      <c r="E133" s="136" t="s">
        <v>80</v>
      </c>
      <c r="F133" s="135"/>
      <c r="G133" s="140" t="s">
        <v>505</v>
      </c>
      <c r="H133" s="135"/>
      <c r="I133" s="137"/>
    </row>
    <row r="134" spans="1:9" ht="31.2" x14ac:dyDescent="0.3">
      <c r="A134" s="138">
        <v>133</v>
      </c>
      <c r="B134" s="140" t="s">
        <v>547</v>
      </c>
      <c r="C134" s="135" t="s">
        <v>288</v>
      </c>
      <c r="D134" s="136" t="s">
        <v>548</v>
      </c>
      <c r="E134" s="136" t="s">
        <v>549</v>
      </c>
      <c r="F134" s="135"/>
      <c r="G134" s="140" t="s">
        <v>550</v>
      </c>
      <c r="H134" s="135"/>
      <c r="I134" s="137"/>
    </row>
    <row r="135" spans="1:9" ht="31.2" x14ac:dyDescent="0.3">
      <c r="A135" s="138">
        <v>134</v>
      </c>
      <c r="B135" s="141" t="s">
        <v>551</v>
      </c>
      <c r="C135" s="135" t="s">
        <v>66</v>
      </c>
      <c r="D135" s="136" t="s">
        <v>552</v>
      </c>
      <c r="E135" s="136" t="s">
        <v>553</v>
      </c>
      <c r="F135" s="135"/>
      <c r="G135" s="140" t="s">
        <v>550</v>
      </c>
      <c r="H135" s="135"/>
      <c r="I135" s="137"/>
    </row>
    <row r="136" spans="1:9" ht="46.8" x14ac:dyDescent="0.3">
      <c r="A136" s="138">
        <v>135</v>
      </c>
      <c r="B136" s="140" t="s">
        <v>554</v>
      </c>
      <c r="C136" s="135" t="s">
        <v>555</v>
      </c>
      <c r="D136" s="136" t="s">
        <v>556</v>
      </c>
      <c r="E136" s="136" t="s">
        <v>557</v>
      </c>
      <c r="F136" s="135"/>
      <c r="G136" s="140" t="s">
        <v>550</v>
      </c>
      <c r="H136" s="135"/>
      <c r="I136" s="137"/>
    </row>
    <row r="137" spans="1:9" ht="31.2" x14ac:dyDescent="0.3">
      <c r="A137" s="138">
        <v>136</v>
      </c>
      <c r="B137" s="135" t="s">
        <v>46</v>
      </c>
      <c r="C137" s="140" t="s">
        <v>47</v>
      </c>
      <c r="D137" s="136" t="s">
        <v>558</v>
      </c>
      <c r="E137" s="136" t="s">
        <v>45</v>
      </c>
      <c r="F137" s="135"/>
      <c r="G137" s="140" t="s">
        <v>550</v>
      </c>
      <c r="H137" s="135"/>
      <c r="I137" s="137"/>
    </row>
    <row r="138" spans="1:9" ht="31.2" x14ac:dyDescent="0.3">
      <c r="A138" s="138">
        <v>137</v>
      </c>
      <c r="B138" s="135" t="s">
        <v>559</v>
      </c>
      <c r="C138" s="140" t="s">
        <v>77</v>
      </c>
      <c r="D138" s="136" t="s">
        <v>560</v>
      </c>
      <c r="E138" s="136" t="s">
        <v>561</v>
      </c>
      <c r="F138" s="135"/>
      <c r="G138" s="140" t="s">
        <v>550</v>
      </c>
      <c r="H138" s="135"/>
      <c r="I138" s="137"/>
    </row>
    <row r="139" spans="1:9" ht="46.8" x14ac:dyDescent="0.3">
      <c r="A139" s="138">
        <v>138</v>
      </c>
      <c r="B139" s="135" t="s">
        <v>562</v>
      </c>
      <c r="C139" s="140" t="s">
        <v>134</v>
      </c>
      <c r="D139" s="136" t="s">
        <v>563</v>
      </c>
      <c r="E139" s="136" t="s">
        <v>564</v>
      </c>
      <c r="F139" s="135"/>
      <c r="G139" s="140" t="s">
        <v>550</v>
      </c>
      <c r="H139" s="135"/>
      <c r="I139" s="137"/>
    </row>
    <row r="140" spans="1:9" ht="46.8" x14ac:dyDescent="0.3">
      <c r="A140" s="138">
        <v>139</v>
      </c>
      <c r="B140" s="135" t="s">
        <v>565</v>
      </c>
      <c r="C140" s="140" t="s">
        <v>50</v>
      </c>
      <c r="D140" s="136" t="s">
        <v>566</v>
      </c>
      <c r="E140" s="136" t="s">
        <v>567</v>
      </c>
      <c r="F140" s="135"/>
      <c r="G140" s="140" t="s">
        <v>550</v>
      </c>
      <c r="H140" s="135"/>
      <c r="I140" s="137"/>
    </row>
    <row r="141" spans="1:9" ht="46.8" x14ac:dyDescent="0.3">
      <c r="A141" s="138">
        <v>140</v>
      </c>
      <c r="B141" s="135" t="s">
        <v>568</v>
      </c>
      <c r="C141" s="140" t="s">
        <v>176</v>
      </c>
      <c r="D141" s="136" t="s">
        <v>569</v>
      </c>
      <c r="E141" s="136" t="s">
        <v>570</v>
      </c>
      <c r="F141" s="135"/>
      <c r="G141" s="140" t="s">
        <v>550</v>
      </c>
      <c r="H141" s="135"/>
      <c r="I141" s="137"/>
    </row>
    <row r="142" spans="1:9" ht="46.8" x14ac:dyDescent="0.3">
      <c r="A142" s="138">
        <v>141</v>
      </c>
      <c r="B142" s="135" t="s">
        <v>366</v>
      </c>
      <c r="C142" s="140" t="s">
        <v>134</v>
      </c>
      <c r="D142" s="136" t="s">
        <v>571</v>
      </c>
      <c r="E142" s="136" t="s">
        <v>572</v>
      </c>
      <c r="F142" s="135"/>
      <c r="G142" s="140" t="s">
        <v>550</v>
      </c>
      <c r="H142" s="135"/>
      <c r="I142" s="137"/>
    </row>
    <row r="143" spans="1:9" ht="46.8" x14ac:dyDescent="0.3">
      <c r="A143" s="138">
        <v>142</v>
      </c>
      <c r="B143" s="135" t="s">
        <v>573</v>
      </c>
      <c r="C143" s="140" t="s">
        <v>574</v>
      </c>
      <c r="D143" s="136" t="s">
        <v>575</v>
      </c>
      <c r="E143" s="136" t="s">
        <v>576</v>
      </c>
      <c r="F143" s="135"/>
      <c r="G143" s="140" t="s">
        <v>550</v>
      </c>
      <c r="H143" s="135"/>
      <c r="I143" s="137"/>
    </row>
    <row r="144" spans="1:9" ht="46.8" x14ac:dyDescent="0.3">
      <c r="A144" s="138">
        <v>143</v>
      </c>
      <c r="B144" s="135" t="s">
        <v>52</v>
      </c>
      <c r="C144" s="140" t="s">
        <v>53</v>
      </c>
      <c r="D144" s="136" t="s">
        <v>577</v>
      </c>
      <c r="E144" s="136" t="s">
        <v>51</v>
      </c>
      <c r="F144" s="135"/>
      <c r="G144" s="140" t="s">
        <v>550</v>
      </c>
      <c r="H144" s="135"/>
      <c r="I144" s="137"/>
    </row>
    <row r="145" spans="1:9" ht="46.8" x14ac:dyDescent="0.3">
      <c r="A145" s="138">
        <v>144</v>
      </c>
      <c r="B145" s="135" t="s">
        <v>578</v>
      </c>
      <c r="C145" s="140" t="s">
        <v>55</v>
      </c>
      <c r="D145" s="136" t="s">
        <v>579</v>
      </c>
      <c r="E145" s="136" t="s">
        <v>580</v>
      </c>
      <c r="F145" s="135"/>
      <c r="G145" s="140" t="s">
        <v>550</v>
      </c>
      <c r="H145" s="135"/>
      <c r="I145" s="137"/>
    </row>
    <row r="146" spans="1:9" ht="31.2" x14ac:dyDescent="0.3">
      <c r="A146" s="138">
        <v>145</v>
      </c>
      <c r="B146" s="135" t="s">
        <v>442</v>
      </c>
      <c r="C146" s="140" t="s">
        <v>61</v>
      </c>
      <c r="D146" s="136" t="s">
        <v>581</v>
      </c>
      <c r="E146" s="136" t="s">
        <v>582</v>
      </c>
      <c r="F146" s="135"/>
      <c r="G146" s="140" t="s">
        <v>550</v>
      </c>
      <c r="H146" s="135"/>
      <c r="I146" s="137"/>
    </row>
    <row r="147" spans="1:9" ht="46.8" x14ac:dyDescent="0.3">
      <c r="A147" s="138">
        <v>146</v>
      </c>
      <c r="B147" s="135" t="s">
        <v>583</v>
      </c>
      <c r="C147" s="140" t="s">
        <v>44</v>
      </c>
      <c r="D147" s="136" t="s">
        <v>584</v>
      </c>
      <c r="E147" s="136" t="s">
        <v>585</v>
      </c>
      <c r="F147" s="135"/>
      <c r="G147" s="140" t="s">
        <v>550</v>
      </c>
      <c r="H147" s="135"/>
      <c r="I147" s="137"/>
    </row>
    <row r="148" spans="1:9" ht="46.8" x14ac:dyDescent="0.3">
      <c r="A148" s="138">
        <v>147</v>
      </c>
      <c r="B148" s="135" t="s">
        <v>586</v>
      </c>
      <c r="C148" s="140" t="s">
        <v>124</v>
      </c>
      <c r="D148" s="136" t="s">
        <v>587</v>
      </c>
      <c r="E148" s="136" t="s">
        <v>588</v>
      </c>
      <c r="F148" s="135"/>
      <c r="G148" s="140" t="s">
        <v>550</v>
      </c>
      <c r="H148" s="135"/>
      <c r="I148" s="137"/>
    </row>
    <row r="149" spans="1:9" ht="46.8" x14ac:dyDescent="0.3">
      <c r="A149" s="138">
        <v>148</v>
      </c>
      <c r="B149" s="140" t="s">
        <v>589</v>
      </c>
      <c r="C149" s="140" t="s">
        <v>77</v>
      </c>
      <c r="D149" s="136" t="s">
        <v>590</v>
      </c>
      <c r="E149" s="136" t="s">
        <v>591</v>
      </c>
      <c r="F149" s="135"/>
      <c r="G149" s="140" t="s">
        <v>592</v>
      </c>
      <c r="H149" s="135"/>
      <c r="I149" s="137"/>
    </row>
    <row r="150" spans="1:9" ht="46.8" x14ac:dyDescent="0.3">
      <c r="A150" s="138">
        <v>149</v>
      </c>
      <c r="B150" s="140" t="s">
        <v>593</v>
      </c>
      <c r="C150" s="141" t="s">
        <v>53</v>
      </c>
      <c r="D150" s="136" t="s">
        <v>594</v>
      </c>
      <c r="E150" s="136" t="s">
        <v>595</v>
      </c>
      <c r="F150" s="135"/>
      <c r="G150" s="140" t="s">
        <v>592</v>
      </c>
      <c r="H150" s="135"/>
      <c r="I150" s="137"/>
    </row>
    <row r="151" spans="1:9" ht="46.8" x14ac:dyDescent="0.3">
      <c r="A151" s="138">
        <v>150</v>
      </c>
      <c r="B151" s="140" t="s">
        <v>583</v>
      </c>
      <c r="C151" s="140" t="s">
        <v>596</v>
      </c>
      <c r="D151" s="136" t="s">
        <v>597</v>
      </c>
      <c r="E151" s="136" t="s">
        <v>598</v>
      </c>
      <c r="F151" s="135"/>
      <c r="G151" s="140" t="s">
        <v>592</v>
      </c>
      <c r="H151" s="135"/>
      <c r="I151" s="137"/>
    </row>
    <row r="152" spans="1:9" ht="31.2" x14ac:dyDescent="0.3">
      <c r="A152" s="138">
        <v>151</v>
      </c>
      <c r="B152" s="140" t="s">
        <v>583</v>
      </c>
      <c r="C152" s="140" t="s">
        <v>54</v>
      </c>
      <c r="D152" s="136" t="s">
        <v>599</v>
      </c>
      <c r="E152" s="136" t="s">
        <v>600</v>
      </c>
      <c r="F152" s="135"/>
      <c r="G152" s="140" t="s">
        <v>592</v>
      </c>
      <c r="H152" s="135"/>
      <c r="I152" s="137"/>
    </row>
    <row r="153" spans="1:9" ht="31.2" x14ac:dyDescent="0.3">
      <c r="A153" s="138">
        <v>152</v>
      </c>
      <c r="B153" s="140" t="s">
        <v>601</v>
      </c>
      <c r="C153" s="140" t="s">
        <v>204</v>
      </c>
      <c r="D153" s="136" t="s">
        <v>602</v>
      </c>
      <c r="E153" s="136" t="s">
        <v>603</v>
      </c>
      <c r="F153" s="135"/>
      <c r="G153" s="140" t="s">
        <v>592</v>
      </c>
      <c r="H153" s="135"/>
      <c r="I153" s="137"/>
    </row>
    <row r="154" spans="1:9" ht="31.2" x14ac:dyDescent="0.3">
      <c r="A154" s="138">
        <v>153</v>
      </c>
      <c r="B154" s="140" t="s">
        <v>604</v>
      </c>
      <c r="C154" s="140" t="s">
        <v>86</v>
      </c>
      <c r="D154" s="136" t="s">
        <v>605</v>
      </c>
      <c r="E154" s="136" t="s">
        <v>606</v>
      </c>
      <c r="F154" s="135"/>
      <c r="G154" s="140" t="s">
        <v>592</v>
      </c>
      <c r="H154" s="135"/>
      <c r="I154" s="137"/>
    </row>
    <row r="155" spans="1:9" ht="46.8" x14ac:dyDescent="0.3">
      <c r="A155" s="138">
        <v>154</v>
      </c>
      <c r="B155" s="140" t="s">
        <v>607</v>
      </c>
      <c r="C155" s="140" t="s">
        <v>60</v>
      </c>
      <c r="D155" s="136" t="s">
        <v>608</v>
      </c>
      <c r="E155" s="136" t="s">
        <v>609</v>
      </c>
      <c r="F155" s="135"/>
      <c r="G155" s="140" t="s">
        <v>592</v>
      </c>
      <c r="H155" s="135"/>
      <c r="I155" s="137"/>
    </row>
    <row r="156" spans="1:9" ht="31.2" x14ac:dyDescent="0.3">
      <c r="A156" s="138">
        <v>155</v>
      </c>
      <c r="B156" s="140" t="s">
        <v>610</v>
      </c>
      <c r="C156" s="140" t="s">
        <v>611</v>
      </c>
      <c r="D156" s="136" t="s">
        <v>612</v>
      </c>
      <c r="E156" s="136" t="s">
        <v>613</v>
      </c>
      <c r="F156" s="135"/>
      <c r="G156" s="140" t="s">
        <v>592</v>
      </c>
      <c r="H156" s="135"/>
      <c r="I156" s="137"/>
    </row>
    <row r="157" spans="1:9" ht="46.8" x14ac:dyDescent="0.3">
      <c r="A157" s="138">
        <v>156</v>
      </c>
      <c r="B157" s="140" t="s">
        <v>614</v>
      </c>
      <c r="C157" s="140" t="s">
        <v>204</v>
      </c>
      <c r="D157" s="136" t="s">
        <v>615</v>
      </c>
      <c r="E157" s="136" t="s">
        <v>616</v>
      </c>
      <c r="F157" s="135"/>
      <c r="G157" s="140" t="s">
        <v>592</v>
      </c>
      <c r="H157" s="135"/>
      <c r="I157" s="137"/>
    </row>
    <row r="158" spans="1:9" ht="31.2" x14ac:dyDescent="0.3">
      <c r="A158" s="138">
        <v>157</v>
      </c>
      <c r="B158" s="140" t="s">
        <v>617</v>
      </c>
      <c r="C158" s="140" t="s">
        <v>204</v>
      </c>
      <c r="D158" s="136" t="s">
        <v>618</v>
      </c>
      <c r="E158" s="136" t="s">
        <v>619</v>
      </c>
      <c r="F158" s="135"/>
      <c r="G158" s="140" t="s">
        <v>592</v>
      </c>
      <c r="H158" s="135"/>
      <c r="I158" s="137"/>
    </row>
    <row r="159" spans="1:9" ht="46.8" x14ac:dyDescent="0.3">
      <c r="A159" s="138">
        <v>158</v>
      </c>
      <c r="B159" s="140" t="s">
        <v>620</v>
      </c>
      <c r="C159" s="140" t="s">
        <v>43</v>
      </c>
      <c r="D159" s="136" t="s">
        <v>621</v>
      </c>
      <c r="E159" s="136" t="s">
        <v>622</v>
      </c>
      <c r="F159" s="135"/>
      <c r="G159" s="140" t="s">
        <v>592</v>
      </c>
      <c r="H159" s="135"/>
      <c r="I159" s="137"/>
    </row>
    <row r="160" spans="1:9" ht="31.2" x14ac:dyDescent="0.3">
      <c r="A160" s="138">
        <v>159</v>
      </c>
      <c r="B160" s="140" t="s">
        <v>623</v>
      </c>
      <c r="C160" s="140" t="s">
        <v>50</v>
      </c>
      <c r="D160" s="136" t="s">
        <v>624</v>
      </c>
      <c r="E160" s="136" t="s">
        <v>625</v>
      </c>
      <c r="F160" s="135"/>
      <c r="G160" s="140" t="s">
        <v>592</v>
      </c>
      <c r="H160" s="135"/>
      <c r="I160" s="137"/>
    </row>
    <row r="161" spans="1:9" ht="46.8" x14ac:dyDescent="0.3">
      <c r="A161" s="138">
        <v>160</v>
      </c>
      <c r="B161" s="140" t="s">
        <v>626</v>
      </c>
      <c r="C161" s="140" t="s">
        <v>627</v>
      </c>
      <c r="D161" s="136" t="s">
        <v>628</v>
      </c>
      <c r="E161" s="136" t="s">
        <v>629</v>
      </c>
      <c r="F161" s="135"/>
      <c r="G161" s="140" t="s">
        <v>592</v>
      </c>
      <c r="H161" s="135"/>
      <c r="I161" s="137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P18"/>
  <sheetViews>
    <sheetView tabSelected="1" workbookViewId="0">
      <selection activeCell="Q18" sqref="Q18"/>
    </sheetView>
  </sheetViews>
  <sheetFormatPr defaultRowHeight="13.2" x14ac:dyDescent="0.25"/>
  <sheetData>
    <row r="4" spans="1:16" ht="18" x14ac:dyDescent="0.3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18" x14ac:dyDescent="0.3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8" x14ac:dyDescent="0.35">
      <c r="A6" s="170" t="s">
        <v>641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ht="18" x14ac:dyDescent="0.3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6" ht="18" x14ac:dyDescent="0.3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18" x14ac:dyDescent="0.3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6" ht="18" x14ac:dyDescent="0.35">
      <c r="A10" s="171" t="s">
        <v>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1:16" ht="18" x14ac:dyDescent="0.35">
      <c r="A11" s="171" t="s">
        <v>640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1:16" ht="15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</row>
    <row r="13" spans="1:16" ht="17.399999999999999" x14ac:dyDescent="0.3">
      <c r="A13" s="174" t="s">
        <v>631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8" x14ac:dyDescent="0.3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</row>
    <row r="15" spans="1:16" ht="18" x14ac:dyDescent="0.35">
      <c r="A15" s="176" t="s">
        <v>642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</row>
    <row r="16" spans="1:16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</row>
    <row r="17" spans="1:16" ht="18" x14ac:dyDescent="0.35">
      <c r="A17" s="171" t="s">
        <v>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  <row r="18" spans="1:16" ht="18" x14ac:dyDescent="0.35">
      <c r="A18" s="171" t="s">
        <v>630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</sheetData>
  <mergeCells count="15">
    <mergeCell ref="A18:P18"/>
    <mergeCell ref="A10:P10"/>
    <mergeCell ref="A11:P11"/>
    <mergeCell ref="A9:P9"/>
    <mergeCell ref="A12:P12"/>
    <mergeCell ref="A17:P17"/>
    <mergeCell ref="A16:P16"/>
    <mergeCell ref="A13:P13"/>
    <mergeCell ref="A15:P15"/>
    <mergeCell ref="A14:P14"/>
    <mergeCell ref="A4:P4"/>
    <mergeCell ref="A5:P5"/>
    <mergeCell ref="A6:P6"/>
    <mergeCell ref="A7:P7"/>
    <mergeCell ref="A8:P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activeCell="E19" sqref="E19"/>
    </sheetView>
  </sheetViews>
  <sheetFormatPr defaultColWidth="11.44140625" defaultRowHeight="13.2" x14ac:dyDescent="0.25"/>
  <cols>
    <col min="1" max="1" width="16.33203125" style="33" customWidth="1"/>
    <col min="2" max="16384" width="11.44140625" style="33"/>
  </cols>
  <sheetData>
    <row r="1" spans="1:9" x14ac:dyDescent="0.25">
      <c r="B1" s="2"/>
      <c r="C1" s="2"/>
      <c r="D1" s="2"/>
      <c r="E1" s="2"/>
      <c r="F1" s="2"/>
      <c r="G1" s="2"/>
      <c r="H1" s="2"/>
      <c r="I1" s="2"/>
    </row>
    <row r="2" spans="1:9" ht="16.2" thickBot="1" x14ac:dyDescent="0.35">
      <c r="A2" s="180" t="s">
        <v>5</v>
      </c>
      <c r="B2" s="180"/>
      <c r="C2" s="180"/>
      <c r="D2" s="180"/>
      <c r="E2" s="180"/>
      <c r="F2" s="180"/>
      <c r="G2" s="180"/>
      <c r="H2" s="180"/>
      <c r="I2" s="2"/>
    </row>
    <row r="3" spans="1:9" ht="15.6" x14ac:dyDescent="0.3">
      <c r="A3" s="151" t="s">
        <v>633</v>
      </c>
      <c r="B3" s="182"/>
      <c r="C3" s="166"/>
      <c r="D3" s="166"/>
      <c r="E3" s="166"/>
      <c r="F3" s="166"/>
      <c r="G3" s="166"/>
      <c r="H3" s="166"/>
      <c r="I3" s="2"/>
    </row>
    <row r="4" spans="1:9" ht="15.6" x14ac:dyDescent="0.3">
      <c r="A4" s="181" t="s">
        <v>634</v>
      </c>
      <c r="B4" s="164"/>
      <c r="C4" s="163"/>
      <c r="D4" s="163"/>
      <c r="E4" s="163"/>
      <c r="F4" s="163"/>
      <c r="G4" s="163"/>
      <c r="H4" s="163"/>
      <c r="I4" s="2"/>
    </row>
    <row r="5" spans="1:9" ht="15.6" x14ac:dyDescent="0.3">
      <c r="A5" s="181"/>
      <c r="B5" s="164"/>
      <c r="C5" s="163"/>
      <c r="D5" s="163"/>
      <c r="E5" s="163"/>
      <c r="F5" s="163"/>
      <c r="G5" s="163"/>
      <c r="H5" s="163"/>
      <c r="I5" s="2"/>
    </row>
    <row r="6" spans="1:9" ht="15.6" x14ac:dyDescent="0.3">
      <c r="A6" s="181"/>
      <c r="B6" s="15"/>
      <c r="C6" s="15"/>
      <c r="D6" s="15"/>
      <c r="E6" s="15"/>
      <c r="F6" s="15"/>
      <c r="G6" s="15"/>
      <c r="H6" s="16"/>
      <c r="I6" s="2"/>
    </row>
    <row r="7" spans="1:9" ht="15.6" x14ac:dyDescent="0.3">
      <c r="A7" s="181"/>
      <c r="B7" s="164"/>
      <c r="C7" s="163"/>
      <c r="D7" s="163"/>
      <c r="E7" s="163"/>
      <c r="F7" s="163"/>
      <c r="G7" s="163"/>
      <c r="H7" s="163"/>
      <c r="I7" s="2"/>
    </row>
    <row r="8" spans="1:9" ht="15.6" x14ac:dyDescent="0.3">
      <c r="A8" s="151" t="s">
        <v>635</v>
      </c>
      <c r="B8" s="164"/>
      <c r="C8" s="163"/>
      <c r="D8" s="163"/>
      <c r="E8" s="163"/>
      <c r="F8" s="163"/>
      <c r="G8" s="163"/>
      <c r="H8" s="163"/>
      <c r="I8" s="2"/>
    </row>
    <row r="9" spans="1:9" ht="15.6" x14ac:dyDescent="0.3">
      <c r="A9" s="151" t="s">
        <v>636</v>
      </c>
      <c r="B9" s="164"/>
      <c r="C9" s="163"/>
      <c r="D9" s="163"/>
      <c r="E9" s="163"/>
      <c r="F9" s="163"/>
      <c r="G9" s="163"/>
      <c r="H9" s="163"/>
      <c r="I9" s="2"/>
    </row>
    <row r="10" spans="1:9" ht="15.6" x14ac:dyDescent="0.3">
      <c r="A10" s="151" t="s">
        <v>637</v>
      </c>
      <c r="B10" s="164"/>
      <c r="C10" s="163"/>
      <c r="D10" s="163"/>
      <c r="E10" s="163"/>
      <c r="F10" s="163"/>
      <c r="G10" s="163"/>
      <c r="H10" s="163"/>
      <c r="I10" s="2"/>
    </row>
  </sheetData>
  <sheetProtection algorithmName="SHA-512" hashValue="iTnkg+MzpHS/niUsHYRinZ52beEeYTOk/BDq6DlN89pXxf5yTtU4Li4e5LWr/flGvqE4eaqL8wAQkVXrYkUNtg==" saltValue="DV+M/WLn84j4hnZxz0h0YA==" spinCount="100000" sheet="1" objects="1" scenarios="1"/>
  <mergeCells count="9">
    <mergeCell ref="A2:H2"/>
    <mergeCell ref="B8:H8"/>
    <mergeCell ref="B9:H9"/>
    <mergeCell ref="B10:H10"/>
    <mergeCell ref="A4:A7"/>
    <mergeCell ref="B3:H3"/>
    <mergeCell ref="B4:H4"/>
    <mergeCell ref="B5:H5"/>
    <mergeCell ref="B7:H7"/>
  </mergeCell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B1"/>
  <sheetViews>
    <sheetView workbookViewId="0">
      <selection activeCell="J38" sqref="J38"/>
    </sheetView>
  </sheetViews>
  <sheetFormatPr defaultColWidth="11.44140625" defaultRowHeight="15" x14ac:dyDescent="0.25"/>
  <cols>
    <col min="1" max="16384" width="11.44140625" style="34"/>
  </cols>
  <sheetData>
    <row r="1" spans="1:2" x14ac:dyDescent="0.25">
      <c r="A1" s="35" t="s">
        <v>20</v>
      </c>
      <c r="B1" s="36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9"/>
  </sheetPr>
  <dimension ref="A1:I13"/>
  <sheetViews>
    <sheetView workbookViewId="0">
      <selection activeCell="B7" sqref="B7"/>
    </sheetView>
  </sheetViews>
  <sheetFormatPr defaultColWidth="11.44140625" defaultRowHeight="13.2" x14ac:dyDescent="0.25"/>
  <cols>
    <col min="1" max="1" width="20.88671875" style="33" customWidth="1"/>
    <col min="2" max="2" width="11.6640625" style="33" customWidth="1"/>
    <col min="3" max="3" width="11.44140625" style="33"/>
    <col min="4" max="5" width="26.6640625" style="33" customWidth="1"/>
    <col min="6" max="6" width="27.6640625" style="33" customWidth="1"/>
    <col min="7" max="7" width="27.44140625" style="33" customWidth="1"/>
    <col min="8" max="8" width="26.6640625" style="33" customWidth="1"/>
    <col min="9" max="9" width="8.6640625" style="33" customWidth="1"/>
    <col min="10" max="16384" width="11.44140625" style="33"/>
  </cols>
  <sheetData>
    <row r="1" spans="1:9" ht="22.8" x14ac:dyDescent="0.4">
      <c r="A1" s="161" t="s">
        <v>21</v>
      </c>
      <c r="B1" s="161"/>
      <c r="C1" s="161"/>
      <c r="D1" s="161"/>
      <c r="E1" s="161"/>
      <c r="F1" s="161"/>
      <c r="G1" s="161"/>
      <c r="H1" s="161"/>
      <c r="I1" s="161"/>
    </row>
    <row r="3" spans="1:9" x14ac:dyDescent="0.25">
      <c r="A3" s="37" t="s">
        <v>22</v>
      </c>
      <c r="B3" s="38" t="s">
        <v>23</v>
      </c>
      <c r="C3" s="39" t="s">
        <v>24</v>
      </c>
      <c r="D3" s="40" t="s">
        <v>25</v>
      </c>
      <c r="E3" s="39" t="s">
        <v>23</v>
      </c>
      <c r="F3" s="39" t="s">
        <v>26</v>
      </c>
      <c r="G3" s="39" t="s">
        <v>27</v>
      </c>
      <c r="H3" s="41" t="s">
        <v>28</v>
      </c>
      <c r="I3" s="39" t="s">
        <v>29</v>
      </c>
    </row>
    <row r="4" spans="1:9" x14ac:dyDescent="0.25">
      <c r="A4" s="42" t="e">
        <f>#REF!</f>
        <v>#REF!</v>
      </c>
      <c r="B4" s="43" t="e">
        <f>#REF!</f>
        <v>#REF!</v>
      </c>
      <c r="C4" s="44" t="e">
        <f>#REF!</f>
        <v>#REF!</v>
      </c>
      <c r="D4" s="45" t="e">
        <f>#REF!</f>
        <v>#REF!</v>
      </c>
      <c r="E4" s="44" t="e">
        <f>#REF!</f>
        <v>#REF!</v>
      </c>
      <c r="F4" s="44" t="e">
        <f>#REF!</f>
        <v>#REF!</v>
      </c>
      <c r="G4" s="44" t="e">
        <f>#REF!</f>
        <v>#REF!</v>
      </c>
      <c r="H4" s="44" t="e">
        <f>#REF!</f>
        <v>#REF!</v>
      </c>
      <c r="I4" s="46" t="e">
        <f>#REF!</f>
        <v>#REF!</v>
      </c>
    </row>
    <row r="5" spans="1:9" x14ac:dyDescent="0.25">
      <c r="A5" s="47" t="e">
        <f>#REF!</f>
        <v>#REF!</v>
      </c>
      <c r="B5" s="48" t="e">
        <f>#REF!</f>
        <v>#REF!</v>
      </c>
      <c r="C5" s="49" t="e">
        <f>#REF!</f>
        <v>#REF!</v>
      </c>
      <c r="D5" s="50" t="e">
        <f>#REF!</f>
        <v>#REF!</v>
      </c>
      <c r="E5" s="49" t="e">
        <f>#REF!</f>
        <v>#REF!</v>
      </c>
      <c r="F5" s="49" t="e">
        <f>#REF!</f>
        <v>#REF!</v>
      </c>
      <c r="G5" s="49" t="e">
        <f>#REF!</f>
        <v>#REF!</v>
      </c>
      <c r="H5" s="49" t="e">
        <f>#REF!</f>
        <v>#REF!</v>
      </c>
      <c r="I5" s="51" t="e">
        <f>#REF!</f>
        <v>#REF!</v>
      </c>
    </row>
    <row r="6" spans="1:9" x14ac:dyDescent="0.25">
      <c r="A6" s="42" t="e">
        <f>#REF!</f>
        <v>#REF!</v>
      </c>
      <c r="B6" s="52" t="e">
        <f>#REF!</f>
        <v>#REF!</v>
      </c>
      <c r="C6" s="53" t="e">
        <f>#REF!</f>
        <v>#REF!</v>
      </c>
      <c r="D6" s="53" t="e">
        <f>#REF!</f>
        <v>#REF!</v>
      </c>
      <c r="E6" s="54" t="e">
        <f>#REF!</f>
        <v>#REF!</v>
      </c>
      <c r="F6" s="54" t="e">
        <f>#REF!</f>
        <v>#REF!</v>
      </c>
      <c r="G6" s="55" t="e">
        <f>#REF!</f>
        <v>#REF!</v>
      </c>
      <c r="H6" s="54" t="e">
        <f>#REF!</f>
        <v>#REF!</v>
      </c>
      <c r="I6" s="56" t="e">
        <f>#REF!</f>
        <v>#REF!</v>
      </c>
    </row>
    <row r="7" spans="1:9" x14ac:dyDescent="0.25">
      <c r="A7" s="47" t="e">
        <f>#REF!</f>
        <v>#REF!</v>
      </c>
      <c r="B7" s="57" t="e">
        <f>#REF!</f>
        <v>#REF!</v>
      </c>
      <c r="C7" s="58" t="e">
        <f>#REF!</f>
        <v>#REF!</v>
      </c>
      <c r="D7" s="58" t="e">
        <f>#REF!</f>
        <v>#REF!</v>
      </c>
      <c r="E7" s="59" t="e">
        <f>#REF!</f>
        <v>#REF!</v>
      </c>
      <c r="F7" s="59" t="e">
        <f>#REF!</f>
        <v>#REF!</v>
      </c>
      <c r="G7" s="60" t="e">
        <f>#REF!</f>
        <v>#REF!</v>
      </c>
      <c r="H7" s="59" t="e">
        <f>#REF!</f>
        <v>#REF!</v>
      </c>
      <c r="I7" s="61" t="e">
        <f>#REF!</f>
        <v>#REF!</v>
      </c>
    </row>
    <row r="8" spans="1:9" x14ac:dyDescent="0.25">
      <c r="A8" s="42" t="e">
        <f>#REF!</f>
        <v>#REF!</v>
      </c>
      <c r="B8" s="53" t="e">
        <f>#REF!</f>
        <v>#REF!</v>
      </c>
      <c r="C8" s="54" t="e">
        <f>#REF!</f>
        <v>#REF!</v>
      </c>
      <c r="D8" s="45" t="e">
        <f>#REF!</f>
        <v>#REF!</v>
      </c>
      <c r="E8" s="54" t="e">
        <f>#REF!</f>
        <v>#REF!</v>
      </c>
      <c r="F8" s="54" t="e">
        <f>#REF!</f>
        <v>#REF!</v>
      </c>
      <c r="G8" s="54" t="e">
        <f>#REF!</f>
        <v>#REF!</v>
      </c>
      <c r="H8" s="54" t="e">
        <f>#REF!</f>
        <v>#REF!</v>
      </c>
      <c r="I8" s="62" t="e">
        <f>#REF!</f>
        <v>#REF!</v>
      </c>
    </row>
    <row r="9" spans="1:9" x14ac:dyDescent="0.25">
      <c r="A9" s="47" t="e">
        <f>#REF!</f>
        <v>#REF!</v>
      </c>
      <c r="B9" s="58" t="e">
        <f>#REF!</f>
        <v>#REF!</v>
      </c>
      <c r="C9" s="59" t="e">
        <f>#REF!</f>
        <v>#REF!</v>
      </c>
      <c r="D9" s="63" t="e">
        <f>#REF!</f>
        <v>#REF!</v>
      </c>
      <c r="E9" s="59" t="e">
        <f>#REF!</f>
        <v>#REF!</v>
      </c>
      <c r="F9" s="59" t="e">
        <f>#REF!</f>
        <v>#REF!</v>
      </c>
      <c r="G9" s="64" t="e">
        <f>#REF!</f>
        <v>#REF!</v>
      </c>
      <c r="H9" s="64" t="e">
        <f>#REF!</f>
        <v>#REF!</v>
      </c>
      <c r="I9" s="65" t="e">
        <f>#REF!</f>
        <v>#REF!</v>
      </c>
    </row>
    <row r="10" spans="1:9" x14ac:dyDescent="0.25">
      <c r="A10" s="42" t="e">
        <f>#REF!</f>
        <v>#REF!</v>
      </c>
      <c r="B10" s="66" t="e">
        <f>#REF!</f>
        <v>#REF!</v>
      </c>
      <c r="C10" s="44" t="e">
        <f>#REF!</f>
        <v>#REF!</v>
      </c>
      <c r="D10" s="67" t="e">
        <f>#REF!</f>
        <v>#REF!</v>
      </c>
      <c r="E10" s="68" t="e">
        <f>#REF!</f>
        <v>#REF!</v>
      </c>
      <c r="F10" s="68" t="e">
        <f>#REF!</f>
        <v>#REF!</v>
      </c>
      <c r="G10" s="68" t="e">
        <f>#REF!</f>
        <v>#REF!</v>
      </c>
      <c r="H10" s="68" t="e">
        <f>#REF!</f>
        <v>#REF!</v>
      </c>
      <c r="I10" s="46" t="e">
        <f>#REF!</f>
        <v>#REF!</v>
      </c>
    </row>
    <row r="11" spans="1:9" x14ac:dyDescent="0.25">
      <c r="A11" s="69" t="e">
        <f>#REF!</f>
        <v>#REF!</v>
      </c>
      <c r="B11" s="70" t="e">
        <f>#REF!</f>
        <v>#REF!</v>
      </c>
      <c r="C11" s="49" t="e">
        <f>#REF!</f>
        <v>#REF!</v>
      </c>
      <c r="D11" s="50" t="e">
        <f>#REF!</f>
        <v>#REF!</v>
      </c>
      <c r="E11" s="49" t="e">
        <f>#REF!</f>
        <v>#REF!</v>
      </c>
      <c r="F11" s="49" t="e">
        <f>#REF!</f>
        <v>#REF!</v>
      </c>
      <c r="G11" s="49" t="e">
        <f>#REF!</f>
        <v>#REF!</v>
      </c>
      <c r="H11" s="49" t="e">
        <f>#REF!</f>
        <v>#REF!</v>
      </c>
      <c r="I11" s="51" t="e">
        <f>#REF!</f>
        <v>#REF!</v>
      </c>
    </row>
    <row r="12" spans="1:9" x14ac:dyDescent="0.25">
      <c r="A12" s="42" t="s">
        <v>30</v>
      </c>
      <c r="B12" s="53" t="str">
        <f t="shared" ref="B12:I13" si="0">"#REF!"</f>
        <v>#REF!</v>
      </c>
      <c r="C12" s="71" t="str">
        <f t="shared" si="0"/>
        <v>#REF!</v>
      </c>
      <c r="D12" s="72" t="str">
        <f t="shared" si="0"/>
        <v>#REF!</v>
      </c>
      <c r="E12" s="72" t="str">
        <f t="shared" si="0"/>
        <v>#REF!</v>
      </c>
      <c r="F12" s="72" t="str">
        <f t="shared" si="0"/>
        <v>#REF!</v>
      </c>
      <c r="G12" s="72" t="str">
        <f t="shared" si="0"/>
        <v>#REF!</v>
      </c>
      <c r="H12" s="72" t="str">
        <f t="shared" si="0"/>
        <v>#REF!</v>
      </c>
      <c r="I12" s="73" t="str">
        <f t="shared" si="0"/>
        <v>#REF!</v>
      </c>
    </row>
    <row r="13" spans="1:9" x14ac:dyDescent="0.25">
      <c r="A13" s="74" t="s">
        <v>30</v>
      </c>
      <c r="B13" s="58" t="str">
        <f t="shared" si="0"/>
        <v>#REF!</v>
      </c>
      <c r="C13" s="64" t="str">
        <f t="shared" si="0"/>
        <v>#REF!</v>
      </c>
      <c r="D13" s="63" t="str">
        <f t="shared" si="0"/>
        <v>#REF!</v>
      </c>
      <c r="E13" s="75" t="str">
        <f t="shared" si="0"/>
        <v>#REF!</v>
      </c>
      <c r="F13" s="75" t="str">
        <f t="shared" si="0"/>
        <v>#REF!</v>
      </c>
      <c r="G13" s="75" t="str">
        <f t="shared" si="0"/>
        <v>#REF!</v>
      </c>
      <c r="H13" s="75" t="str">
        <f t="shared" si="0"/>
        <v>#REF!</v>
      </c>
      <c r="I13" s="76" t="str">
        <f t="shared" si="0"/>
        <v>#REF!</v>
      </c>
    </row>
  </sheetData>
  <sheetProtection selectLockedCells="1" selectUnlockedCells="1"/>
  <mergeCells count="1">
    <mergeCell ref="A1:I1"/>
  </mergeCells>
  <conditionalFormatting sqref="B4">
    <cfRule type="expression" priority="1" stopIfTrue="1">
      <formula>$D$5=0</formula>
    </cfRule>
  </conditionalFormatting>
  <conditionalFormatting sqref="B5">
    <cfRule type="expression" priority="2" stopIfTrue="1">
      <formula>$D$6=0</formula>
    </cfRule>
  </conditionalFormatting>
  <conditionalFormatting sqref="B6:D6">
    <cfRule type="expression" priority="3" stopIfTrue="1">
      <formula>$D$11=0</formula>
    </cfRule>
  </conditionalFormatting>
  <conditionalFormatting sqref="B7:D7">
    <cfRule type="expression" priority="4" stopIfTrue="1">
      <formula>$D$12=0</formula>
    </cfRule>
  </conditionalFormatting>
  <conditionalFormatting sqref="B8">
    <cfRule type="expression" priority="5" stopIfTrue="1">
      <formula>$D$5=0</formula>
    </cfRule>
  </conditionalFormatting>
  <conditionalFormatting sqref="B9">
    <cfRule type="expression" priority="6" stopIfTrue="1">
      <formula>$D$6=0</formula>
    </cfRule>
  </conditionalFormatting>
  <conditionalFormatting sqref="B10">
    <cfRule type="expression" priority="7" stopIfTrue="1">
      <formula>$D$5=0</formula>
    </cfRule>
  </conditionalFormatting>
  <conditionalFormatting sqref="B11">
    <cfRule type="expression" priority="8" stopIfTrue="1">
      <formula>$D$6=0</formula>
    </cfRule>
  </conditionalFormatting>
  <conditionalFormatting sqref="B12">
    <cfRule type="expression" priority="9" stopIfTrue="1">
      <formula>$D$5=0</formula>
    </cfRule>
  </conditionalFormatting>
  <conditionalFormatting sqref="B13">
    <cfRule type="expression" priority="10" stopIfTrue="1">
      <formula>$D$6=0</formula>
    </cfRule>
  </conditionalFormatting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L60"/>
  <sheetViews>
    <sheetView topLeftCell="A31" workbookViewId="0">
      <selection activeCell="L45" sqref="L45"/>
    </sheetView>
  </sheetViews>
  <sheetFormatPr defaultColWidth="9.10937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88671875" style="77" customWidth="1"/>
    <col min="5" max="5" width="13.44140625" style="77" customWidth="1"/>
    <col min="6" max="8" width="9.6640625" style="77" customWidth="1"/>
    <col min="9" max="9" width="16.6640625" style="77" customWidth="1"/>
    <col min="10" max="11" width="9.6640625" style="77" customWidth="1"/>
    <col min="12" max="16384" width="9.10937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638</v>
      </c>
      <c r="L2" s="93"/>
    </row>
    <row r="3" spans="1:12" s="144" customFormat="1" ht="12.75" customHeight="1" x14ac:dyDescent="0.25">
      <c r="C3" s="153"/>
      <c r="D3" s="189" t="s">
        <v>37</v>
      </c>
      <c r="E3" s="189"/>
      <c r="F3" s="189"/>
      <c r="G3" s="189"/>
      <c r="H3" s="189"/>
      <c r="I3" s="189"/>
      <c r="J3" s="189"/>
      <c r="L3" s="147"/>
    </row>
    <row r="4" spans="1:12" s="144" customFormat="1" ht="12.75" customHeight="1" x14ac:dyDescent="0.25">
      <c r="C4" s="190"/>
      <c r="D4" s="159"/>
      <c r="E4" s="154"/>
      <c r="F4" s="154"/>
      <c r="G4" s="154"/>
      <c r="H4" s="154"/>
      <c r="I4" s="154"/>
      <c r="J4" s="155"/>
      <c r="L4" s="147"/>
    </row>
    <row r="5" spans="1:12" x14ac:dyDescent="0.25">
      <c r="C5" s="190"/>
      <c r="D5" s="152"/>
      <c r="E5" s="191"/>
      <c r="F5" s="191"/>
      <c r="G5" s="191"/>
      <c r="H5" s="191"/>
      <c r="I5" s="191"/>
      <c r="J5" s="191"/>
    </row>
    <row r="6" spans="1:12" x14ac:dyDescent="0.25">
      <c r="C6" s="190"/>
      <c r="D6" s="152"/>
      <c r="E6" s="150"/>
      <c r="F6" s="150"/>
      <c r="G6" s="150"/>
      <c r="H6" s="150"/>
      <c r="I6" s="150"/>
      <c r="J6" s="150"/>
    </row>
    <row r="8" spans="1:12" x14ac:dyDescent="0.25">
      <c r="D8" s="186" t="s">
        <v>25</v>
      </c>
      <c r="E8" s="186"/>
      <c r="F8" s="195"/>
      <c r="G8" s="195"/>
      <c r="H8" s="195"/>
      <c r="I8" s="195"/>
      <c r="J8" s="195"/>
      <c r="K8" s="195"/>
    </row>
    <row r="9" spans="1:12" x14ac:dyDescent="0.25">
      <c r="D9" s="186" t="s">
        <v>23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26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27</v>
      </c>
      <c r="E11" s="186"/>
      <c r="F11" s="187"/>
      <c r="G11" s="187"/>
      <c r="H11" s="187"/>
      <c r="I11" s="187"/>
      <c r="J11" s="187"/>
      <c r="K11" s="187"/>
    </row>
    <row r="12" spans="1:12" x14ac:dyDescent="0.25">
      <c r="D12" s="186" t="s">
        <v>75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D13" s="186" t="s">
        <v>31</v>
      </c>
      <c r="E13" s="186"/>
      <c r="F13" s="98"/>
      <c r="G13" s="188" t="s">
        <v>76</v>
      </c>
      <c r="H13" s="188"/>
      <c r="I13" s="188"/>
      <c r="J13" s="188"/>
      <c r="K13" s="188"/>
    </row>
    <row r="14" spans="1:12" x14ac:dyDescent="0.25">
      <c r="D14" s="192" t="s">
        <v>632</v>
      </c>
      <c r="E14" s="193"/>
      <c r="F14" s="194" t="s">
        <v>639</v>
      </c>
      <c r="G14" s="194"/>
      <c r="H14" s="194"/>
      <c r="I14" s="194"/>
      <c r="J14" s="194"/>
      <c r="K14" s="194"/>
    </row>
    <row r="15" spans="1:12" x14ac:dyDescent="0.25">
      <c r="I15" s="111" t="s">
        <v>643</v>
      </c>
    </row>
    <row r="16" spans="1:12" s="144" customFormat="1" x14ac:dyDescent="0.25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2021</v>
      </c>
    </row>
    <row r="17" spans="1:9" s="144" customFormat="1" x14ac:dyDescent="0.25">
      <c r="B17" s="85" t="s">
        <v>62</v>
      </c>
      <c r="C17" s="85" t="s">
        <v>39</v>
      </c>
      <c r="D17" s="85"/>
      <c r="E17" s="142"/>
      <c r="F17" s="142" t="s">
        <v>63</v>
      </c>
      <c r="G17" s="148" t="s">
        <v>40</v>
      </c>
      <c r="H17" s="149" t="s">
        <v>41</v>
      </c>
      <c r="I17" s="89" t="s">
        <v>42</v>
      </c>
    </row>
    <row r="18" spans="1:9" x14ac:dyDescent="0.25">
      <c r="A18" s="99">
        <v>1</v>
      </c>
      <c r="B18" s="100" t="s">
        <v>36</v>
      </c>
      <c r="C18" s="80"/>
      <c r="D18" s="80"/>
      <c r="E18" s="80"/>
      <c r="F18" s="101"/>
      <c r="G18" s="125"/>
      <c r="H18" s="126"/>
      <c r="I18" s="91" t="str">
        <f>IF(C18="","",(IF($H18="","",IF($G18="","",IF($H18="","",IF(12-$G18&gt;0,$I$16-$H18,$I$16-$H18))))))</f>
        <v/>
      </c>
    </row>
    <row r="19" spans="1:9" x14ac:dyDescent="0.25">
      <c r="A19" s="103">
        <v>2</v>
      </c>
      <c r="B19" s="104" t="s">
        <v>36</v>
      </c>
      <c r="C19" s="90"/>
      <c r="D19" s="80"/>
      <c r="E19" s="80"/>
      <c r="F19" s="92"/>
      <c r="G19" s="127"/>
      <c r="H19" s="128"/>
      <c r="I19" s="91" t="str">
        <f>IF(C19="","",(IF($H19="","",IF($G19="","",IF($H19="","",IF(12-$G19&gt;0,$I$16-$H19,$I$16-$H19))))))</f>
        <v/>
      </c>
    </row>
    <row r="20" spans="1:9" x14ac:dyDescent="0.25">
      <c r="A20" s="103">
        <v>3</v>
      </c>
      <c r="B20" s="104" t="s">
        <v>36</v>
      </c>
      <c r="C20" s="90"/>
      <c r="D20" s="90"/>
      <c r="E20" s="90"/>
      <c r="F20" s="92"/>
      <c r="G20" s="127"/>
      <c r="H20" s="128"/>
      <c r="I20" s="91" t="str">
        <f>IF(C20="","",(IF($H20="","",IF($G20="","",IF($H20="","",IF(12-$G20&gt;0,$I$16-$H20,$I$16-$H20))))))</f>
        <v/>
      </c>
    </row>
    <row r="21" spans="1:9" x14ac:dyDescent="0.25">
      <c r="A21" s="103">
        <v>4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ref="I21:I42" si="0">IF(C21="","",(IF($H21="","",IF($G21="","",IF($H21="","",IF(12-$G21&gt;0,$I$16-$H21,$I$16-$H21))))))</f>
        <v/>
      </c>
    </row>
    <row r="22" spans="1:9" x14ac:dyDescent="0.25">
      <c r="A22" s="103">
        <v>5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5">
      <c r="A23" s="103">
        <v>6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5">
      <c r="A24" s="103">
        <v>7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5">
      <c r="A25" s="103">
        <v>8</v>
      </c>
      <c r="B25" s="104" t="s">
        <v>36</v>
      </c>
      <c r="C25" s="90"/>
      <c r="D25" s="90"/>
      <c r="E25" s="90"/>
      <c r="F25" s="92"/>
      <c r="G25" s="127"/>
      <c r="H25" s="128"/>
      <c r="I25" s="91" t="str">
        <f t="shared" si="0"/>
        <v/>
      </c>
    </row>
    <row r="26" spans="1:9" x14ac:dyDescent="0.25">
      <c r="A26" s="103">
        <v>9</v>
      </c>
      <c r="B26" s="104" t="s">
        <v>36</v>
      </c>
      <c r="C26" s="90"/>
      <c r="D26" s="90"/>
      <c r="E26" s="90"/>
      <c r="F26" s="92"/>
      <c r="G26" s="127"/>
      <c r="H26" s="128"/>
      <c r="I26" s="91" t="str">
        <f t="shared" si="0"/>
        <v/>
      </c>
    </row>
    <row r="27" spans="1:9" x14ac:dyDescent="0.25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5">
      <c r="A28" s="103">
        <v>11</v>
      </c>
      <c r="B28" s="104" t="s">
        <v>36</v>
      </c>
      <c r="C28" s="90"/>
      <c r="D28" s="90"/>
      <c r="E28" s="90"/>
      <c r="F28" s="92"/>
      <c r="G28" s="105"/>
      <c r="H28" s="106"/>
      <c r="I28" s="91" t="str">
        <f t="shared" si="0"/>
        <v/>
      </c>
    </row>
    <row r="29" spans="1:9" x14ac:dyDescent="0.25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5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5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5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5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5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5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5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5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5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5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5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5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5">
      <c r="A42" s="107">
        <v>25</v>
      </c>
      <c r="B42" s="108" t="s">
        <v>36</v>
      </c>
      <c r="C42" s="96"/>
      <c r="D42" s="96"/>
      <c r="E42" s="96"/>
      <c r="F42" s="109"/>
      <c r="G42" s="96"/>
      <c r="H42" s="110"/>
      <c r="I42" s="91" t="str">
        <f t="shared" si="0"/>
        <v/>
      </c>
    </row>
    <row r="43" spans="1:9" x14ac:dyDescent="0.25">
      <c r="D43" s="183" t="s">
        <v>82</v>
      </c>
      <c r="E43" s="183"/>
      <c r="F43" s="183"/>
      <c r="G43" s="111">
        <f>COUNT(I18:I42)</f>
        <v>0</v>
      </c>
      <c r="H43" s="112" t="s">
        <v>83</v>
      </c>
      <c r="I43" s="207" t="e">
        <f>AVERAGE(I18:I42)</f>
        <v>#DIV/0!</v>
      </c>
    </row>
    <row r="44" spans="1:9" x14ac:dyDescent="0.25">
      <c r="D44" s="184" t="s">
        <v>84</v>
      </c>
      <c r="E44" s="184"/>
      <c r="F44" s="184"/>
      <c r="G44" s="184"/>
      <c r="H44" s="184"/>
      <c r="I44" s="206" t="e">
        <f>IF($I$43&lt;8,"Minimažoretky",IF($I$43&lt;11,"Děti mladší",IF($I$43&lt;14,"Děti starší",IF($I$43&lt;17,"Junior","Senior"))))</f>
        <v>#DIV/0!</v>
      </c>
    </row>
    <row r="45" spans="1:9" x14ac:dyDescent="0.25">
      <c r="D45" s="185"/>
      <c r="E45" s="185"/>
      <c r="F45" s="185"/>
      <c r="G45" s="185"/>
      <c r="H45" s="88" t="str">
        <f>IF($G$43&lt;10,"je jich málo","ANO")</f>
        <v>je jich málo</v>
      </c>
      <c r="I45" s="114"/>
    </row>
    <row r="46" spans="1:9" x14ac:dyDescent="0.25">
      <c r="D46" s="115"/>
      <c r="E46" s="115"/>
      <c r="F46" s="115"/>
      <c r="G46" s="115"/>
      <c r="H46" s="115"/>
    </row>
    <row r="47" spans="1:9" x14ac:dyDescent="0.25">
      <c r="D47" s="115"/>
      <c r="E47" s="115"/>
      <c r="F47" s="115"/>
      <c r="G47" s="115"/>
      <c r="H47" s="115"/>
    </row>
    <row r="48" spans="1:9" x14ac:dyDescent="0.25">
      <c r="D48" s="115"/>
      <c r="E48" s="115"/>
      <c r="F48" s="115"/>
      <c r="G48" s="115"/>
      <c r="H48" s="115"/>
    </row>
    <row r="49" spans="4:4" x14ac:dyDescent="0.25">
      <c r="D49" s="116"/>
    </row>
    <row r="50" spans="4:4" x14ac:dyDescent="0.25">
      <c r="D50" s="116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</sheetData>
  <sheetProtection algorithmName="SHA-512" hashValue="lMF9x4+3dFnJ9EOIv2JtW63NmS+75xadg/5UdY67L/hQz3ANcHPQ8ea0v5dzcDNUPYJmmVGspmYjg1EEgC+e3Q==" saltValue="p20GB5V8o6vY9VGtuLD0nQ==" spinCount="100000" sheet="1" objects="1" scenarios="1"/>
  <mergeCells count="20">
    <mergeCell ref="D3:J3"/>
    <mergeCell ref="C4:C6"/>
    <mergeCell ref="E5:J5"/>
    <mergeCell ref="D14:E14"/>
    <mergeCell ref="F14:K14"/>
    <mergeCell ref="D10:E10"/>
    <mergeCell ref="F10:K10"/>
    <mergeCell ref="D8:E8"/>
    <mergeCell ref="F8:K8"/>
    <mergeCell ref="D9:E9"/>
    <mergeCell ref="F9:K9"/>
    <mergeCell ref="D43:F43"/>
    <mergeCell ref="D44:H44"/>
    <mergeCell ref="D45:G45"/>
    <mergeCell ref="D11:E11"/>
    <mergeCell ref="F11:K11"/>
    <mergeCell ref="D12:E12"/>
    <mergeCell ref="F12:K12"/>
    <mergeCell ref="D13:E13"/>
    <mergeCell ref="G13:K13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L60"/>
  <sheetViews>
    <sheetView topLeftCell="A19" workbookViewId="0">
      <selection activeCell="I44" sqref="I44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554687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638</v>
      </c>
      <c r="L2" s="93"/>
    </row>
    <row r="3" spans="1:12" x14ac:dyDescent="0.25">
      <c r="C3" s="156"/>
      <c r="D3" s="196" t="s">
        <v>37</v>
      </c>
      <c r="E3" s="196"/>
      <c r="F3" s="196"/>
      <c r="G3" s="196"/>
      <c r="H3" s="196"/>
      <c r="I3" s="196"/>
      <c r="J3" s="196"/>
      <c r="L3" s="93"/>
    </row>
    <row r="4" spans="1:12" x14ac:dyDescent="0.25">
      <c r="C4" s="198"/>
      <c r="D4" s="197"/>
      <c r="E4" s="197"/>
      <c r="F4" s="197"/>
      <c r="G4" s="197"/>
      <c r="H4" s="197"/>
      <c r="I4" s="197"/>
      <c r="J4" s="197"/>
    </row>
    <row r="5" spans="1:12" x14ac:dyDescent="0.25">
      <c r="C5" s="198"/>
      <c r="D5" s="157"/>
      <c r="E5" s="199"/>
      <c r="F5" s="199"/>
      <c r="G5" s="199"/>
      <c r="H5" s="199"/>
      <c r="I5" s="199"/>
      <c r="J5" s="199"/>
    </row>
    <row r="6" spans="1:12" x14ac:dyDescent="0.25">
      <c r="C6" s="198"/>
      <c r="D6" s="157"/>
      <c r="E6" s="158"/>
      <c r="F6" s="158"/>
      <c r="G6" s="158"/>
      <c r="H6" s="158"/>
      <c r="I6" s="158"/>
      <c r="J6" s="158"/>
    </row>
    <row r="8" spans="1:12" x14ac:dyDescent="0.25">
      <c r="D8" s="186" t="s">
        <v>25</v>
      </c>
      <c r="E8" s="186"/>
      <c r="F8" s="195"/>
      <c r="G8" s="195"/>
      <c r="H8" s="195"/>
      <c r="I8" s="195"/>
      <c r="J8" s="195"/>
      <c r="K8" s="195"/>
    </row>
    <row r="9" spans="1:12" x14ac:dyDescent="0.25">
      <c r="D9" s="186" t="s">
        <v>23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26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27</v>
      </c>
      <c r="E11" s="186"/>
      <c r="F11" s="187"/>
      <c r="G11" s="187"/>
      <c r="H11" s="187"/>
      <c r="I11" s="187"/>
      <c r="J11" s="187"/>
      <c r="K11" s="187"/>
    </row>
    <row r="12" spans="1:12" x14ac:dyDescent="0.25">
      <c r="D12" s="186" t="s">
        <v>75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D13" s="186" t="s">
        <v>31</v>
      </c>
      <c r="E13" s="186"/>
      <c r="F13" s="98"/>
      <c r="G13" s="188" t="s">
        <v>76</v>
      </c>
      <c r="H13" s="188"/>
      <c r="I13" s="188"/>
      <c r="J13" s="188"/>
      <c r="K13" s="188"/>
    </row>
    <row r="14" spans="1:12" x14ac:dyDescent="0.25">
      <c r="D14" s="186" t="s">
        <v>632</v>
      </c>
      <c r="E14" s="186"/>
      <c r="F14" s="194" t="s">
        <v>639</v>
      </c>
      <c r="G14" s="194"/>
      <c r="H14" s="194"/>
      <c r="I14" s="194"/>
      <c r="J14" s="194"/>
      <c r="K14" s="194"/>
    </row>
    <row r="15" spans="1:12" x14ac:dyDescent="0.25">
      <c r="I15" s="111" t="s">
        <v>643</v>
      </c>
    </row>
    <row r="16" spans="1:12" s="144" customFormat="1" x14ac:dyDescent="0.25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2021</v>
      </c>
    </row>
    <row r="17" spans="1:9" s="144" customFormat="1" x14ac:dyDescent="0.25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5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5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5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5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5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5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5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5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5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5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5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5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5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5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5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5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5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5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5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5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5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5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5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5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5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5">
      <c r="D43" s="184" t="s">
        <v>82</v>
      </c>
      <c r="E43" s="184"/>
      <c r="F43" s="184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5">
      <c r="D44" s="184" t="s">
        <v>84</v>
      </c>
      <c r="E44" s="184"/>
      <c r="F44" s="184"/>
      <c r="G44" s="184"/>
      <c r="H44" s="184"/>
      <c r="I44" s="206" t="e">
        <f>IF($I$43&lt;8,"Minimažoretky",IF($I$43&lt;11,"Děti mladší",IF($I$43&lt;14,"Děti starší",IF($I$43&lt;17,"Junior","Senior"))))</f>
        <v>#DIV/0!</v>
      </c>
    </row>
    <row r="45" spans="1:9" x14ac:dyDescent="0.25">
      <c r="D45" s="185"/>
      <c r="E45" s="185"/>
      <c r="F45" s="185"/>
      <c r="G45" s="185"/>
      <c r="H45" s="88" t="str">
        <f>IF($G$43&lt;10,"je jich málo","ANO")</f>
        <v>je jich málo</v>
      </c>
      <c r="I45" s="114"/>
    </row>
    <row r="46" spans="1:9" x14ac:dyDescent="0.25">
      <c r="D46" s="115"/>
      <c r="E46" s="115"/>
      <c r="F46" s="115"/>
      <c r="G46" s="115"/>
      <c r="H46" s="115"/>
    </row>
    <row r="47" spans="1:9" x14ac:dyDescent="0.25">
      <c r="D47" s="115"/>
      <c r="E47" s="115"/>
      <c r="F47" s="115"/>
      <c r="G47" s="115"/>
      <c r="H47" s="115"/>
    </row>
    <row r="48" spans="1:9" x14ac:dyDescent="0.25">
      <c r="D48" s="115"/>
      <c r="E48" s="115"/>
      <c r="F48" s="115"/>
      <c r="G48" s="115"/>
      <c r="H48" s="115"/>
    </row>
    <row r="49" spans="4:4" x14ac:dyDescent="0.25">
      <c r="D49" s="116"/>
    </row>
    <row r="50" spans="4:4" x14ac:dyDescent="0.25">
      <c r="D50" s="116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</sheetData>
  <sheetProtection algorithmName="SHA-512" hashValue="UAtQF6Ew6OetrzT8pO0AO8LTwr5Yhg5BYCYMhtYb+VTv4wL0F3A2Gwchua/uIIqbATBAuygIR22yQf1PTEz5qQ==" saltValue="c0RzGmNL+G9V5YL3HcHkCg==" spinCount="100000" sheet="1" objects="1" scenarios="1"/>
  <mergeCells count="21">
    <mergeCell ref="D3:J3"/>
    <mergeCell ref="D4:J4"/>
    <mergeCell ref="C4:C6"/>
    <mergeCell ref="D14:E14"/>
    <mergeCell ref="F14:K14"/>
    <mergeCell ref="D10:E10"/>
    <mergeCell ref="F10:K10"/>
    <mergeCell ref="D8:E8"/>
    <mergeCell ref="F8:K8"/>
    <mergeCell ref="D9:E9"/>
    <mergeCell ref="F9:K9"/>
    <mergeCell ref="E5:J5"/>
    <mergeCell ref="D45:G45"/>
    <mergeCell ref="D11:E11"/>
    <mergeCell ref="F11:K11"/>
    <mergeCell ref="D12:E12"/>
    <mergeCell ref="F12:K12"/>
    <mergeCell ref="D13:E13"/>
    <mergeCell ref="G13:K13"/>
    <mergeCell ref="D43:F43"/>
    <mergeCell ref="D44:H44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L60"/>
  <sheetViews>
    <sheetView topLeftCell="A26" workbookViewId="0">
      <selection activeCell="I44" sqref="I44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3320312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638</v>
      </c>
      <c r="L2" s="93"/>
    </row>
    <row r="3" spans="1:12" x14ac:dyDescent="0.25">
      <c r="D3" s="189" t="s">
        <v>37</v>
      </c>
      <c r="E3" s="189"/>
      <c r="F3" s="189"/>
      <c r="G3" s="189"/>
      <c r="H3" s="189"/>
      <c r="I3" s="189"/>
      <c r="J3" s="189"/>
      <c r="L3" s="93"/>
    </row>
    <row r="4" spans="1:12" x14ac:dyDescent="0.25">
      <c r="C4" s="190"/>
      <c r="D4" s="200"/>
      <c r="E4" s="200"/>
      <c r="F4" s="200"/>
      <c r="G4" s="200"/>
      <c r="H4" s="200"/>
      <c r="I4" s="200"/>
      <c r="J4" s="200"/>
    </row>
    <row r="5" spans="1:12" x14ac:dyDescent="0.25">
      <c r="C5" s="190"/>
      <c r="D5" s="152"/>
      <c r="E5" s="191"/>
      <c r="F5" s="191"/>
      <c r="G5" s="191"/>
      <c r="H5" s="191"/>
      <c r="I5" s="191"/>
      <c r="J5" s="191"/>
    </row>
    <row r="6" spans="1:12" x14ac:dyDescent="0.25">
      <c r="C6" s="190"/>
      <c r="D6" s="152"/>
      <c r="E6" s="150"/>
      <c r="F6" s="150"/>
      <c r="G6" s="150"/>
      <c r="H6" s="150"/>
      <c r="I6" s="150"/>
      <c r="J6" s="150"/>
    </row>
    <row r="8" spans="1:12" x14ac:dyDescent="0.25">
      <c r="D8" s="186" t="s">
        <v>25</v>
      </c>
      <c r="E8" s="186"/>
      <c r="F8" s="195"/>
      <c r="G8" s="195"/>
      <c r="H8" s="195"/>
      <c r="I8" s="195"/>
      <c r="J8" s="195"/>
      <c r="K8" s="195"/>
    </row>
    <row r="9" spans="1:12" x14ac:dyDescent="0.25">
      <c r="D9" s="186" t="s">
        <v>23</v>
      </c>
      <c r="E9" s="186"/>
      <c r="F9" s="187"/>
      <c r="G9" s="187"/>
      <c r="H9" s="187"/>
      <c r="I9" s="187"/>
      <c r="J9" s="187"/>
      <c r="K9" s="187"/>
    </row>
    <row r="10" spans="1:12" x14ac:dyDescent="0.25">
      <c r="D10" s="186" t="s">
        <v>26</v>
      </c>
      <c r="E10" s="186"/>
      <c r="F10" s="187"/>
      <c r="G10" s="187"/>
      <c r="H10" s="187"/>
      <c r="I10" s="187"/>
      <c r="J10" s="187"/>
      <c r="K10" s="187"/>
    </row>
    <row r="11" spans="1:12" x14ac:dyDescent="0.25">
      <c r="D11" s="186" t="s">
        <v>27</v>
      </c>
      <c r="E11" s="186"/>
      <c r="F11" s="187"/>
      <c r="G11" s="187"/>
      <c r="H11" s="187"/>
      <c r="I11" s="187"/>
      <c r="J11" s="187"/>
      <c r="K11" s="187"/>
    </row>
    <row r="12" spans="1:12" x14ac:dyDescent="0.25">
      <c r="D12" s="186" t="s">
        <v>75</v>
      </c>
      <c r="E12" s="186"/>
      <c r="F12" s="187"/>
      <c r="G12" s="187"/>
      <c r="H12" s="187"/>
      <c r="I12" s="187"/>
      <c r="J12" s="187"/>
      <c r="K12" s="187"/>
    </row>
    <row r="13" spans="1:12" x14ac:dyDescent="0.25">
      <c r="D13" s="186" t="s">
        <v>31</v>
      </c>
      <c r="E13" s="186"/>
      <c r="F13" s="98"/>
      <c r="G13" s="188" t="s">
        <v>76</v>
      </c>
      <c r="H13" s="188"/>
      <c r="I13" s="188"/>
      <c r="J13" s="188"/>
      <c r="K13" s="188"/>
    </row>
    <row r="14" spans="1:12" x14ac:dyDescent="0.25">
      <c r="D14" s="186" t="s">
        <v>632</v>
      </c>
      <c r="E14" s="186"/>
      <c r="F14" s="194" t="s">
        <v>639</v>
      </c>
      <c r="G14" s="194"/>
      <c r="H14" s="194"/>
      <c r="I14" s="194"/>
      <c r="J14" s="194"/>
      <c r="K14" s="194"/>
    </row>
    <row r="15" spans="1:12" x14ac:dyDescent="0.25">
      <c r="I15" s="111" t="s">
        <v>643</v>
      </c>
    </row>
    <row r="16" spans="1:12" s="144" customFormat="1" x14ac:dyDescent="0.25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2021</v>
      </c>
    </row>
    <row r="17" spans="1:9" s="144" customFormat="1" x14ac:dyDescent="0.25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5">
      <c r="A18" s="99">
        <v>1</v>
      </c>
      <c r="B18" s="100" t="s">
        <v>36</v>
      </c>
      <c r="C18" s="95"/>
      <c r="D18" s="95"/>
      <c r="E18" s="95"/>
      <c r="F18" s="101"/>
      <c r="G18" s="95"/>
      <c r="H18" s="102"/>
      <c r="I18" s="91" t="str">
        <f>IF(C18="","",(IF($H18="","",IF($G18="","",IF($H18="","",IF(12-$G18&gt;0,$I$16-$H18,$I$16-$H18))))))</f>
        <v/>
      </c>
    </row>
    <row r="19" spans="1:9" x14ac:dyDescent="0.25">
      <c r="A19" s="103">
        <v>2</v>
      </c>
      <c r="B19" s="104" t="s">
        <v>36</v>
      </c>
      <c r="C19" s="90"/>
      <c r="D19" s="90"/>
      <c r="E19" s="90"/>
      <c r="F19" s="92"/>
      <c r="G19" s="90"/>
      <c r="H19" s="97"/>
      <c r="I19" s="91" t="str">
        <f>IF(C19="","",(IF($H19="","",IF($G19="","",IF($H19="","",IF(12-$G19&gt;0,$I$16-$H19,$I$16-$H19))))))</f>
        <v/>
      </c>
    </row>
    <row r="20" spans="1:9" x14ac:dyDescent="0.25">
      <c r="A20" s="103">
        <v>3</v>
      </c>
      <c r="B20" s="104" t="s">
        <v>36</v>
      </c>
      <c r="C20" s="90"/>
      <c r="D20" s="90"/>
      <c r="E20" s="90"/>
      <c r="F20" s="92"/>
      <c r="G20" s="90"/>
      <c r="H20" s="97"/>
      <c r="I20" s="91" t="str">
        <f>IF(C20="","",(IF($H20="","",IF($G20="","",IF($H20="","",IF(12-$G20&gt;0,$I$16-$H20,$I$16-$H20))))))</f>
        <v/>
      </c>
    </row>
    <row r="21" spans="1:9" x14ac:dyDescent="0.25">
      <c r="A21" s="103">
        <v>4</v>
      </c>
      <c r="B21" s="104" t="s">
        <v>36</v>
      </c>
      <c r="C21" s="90"/>
      <c r="D21" s="90"/>
      <c r="E21" s="90"/>
      <c r="F21" s="92"/>
      <c r="G21" s="90"/>
      <c r="H21" s="97"/>
      <c r="I21" s="91" t="str">
        <f t="shared" ref="I21:I42" si="0">IF(C21="","",(IF($H21="","",IF($G21="","",IF($H21="","",IF(12-$G21&gt;0,$I$16-$H21,$I$16-$H21))))))</f>
        <v/>
      </c>
    </row>
    <row r="22" spans="1:9" x14ac:dyDescent="0.25">
      <c r="A22" s="103">
        <v>5</v>
      </c>
      <c r="B22" s="104" t="s">
        <v>36</v>
      </c>
      <c r="C22" s="90"/>
      <c r="D22" s="90"/>
      <c r="E22" s="90"/>
      <c r="F22" s="92"/>
      <c r="G22" s="90"/>
      <c r="H22" s="97"/>
      <c r="I22" s="91" t="str">
        <f t="shared" si="0"/>
        <v/>
      </c>
    </row>
    <row r="23" spans="1:9" x14ac:dyDescent="0.25">
      <c r="A23" s="103">
        <v>6</v>
      </c>
      <c r="B23" s="104" t="s">
        <v>36</v>
      </c>
      <c r="C23" s="90"/>
      <c r="D23" s="90"/>
      <c r="E23" s="90"/>
      <c r="F23" s="92"/>
      <c r="G23" s="90"/>
      <c r="H23" s="97"/>
      <c r="I23" s="91" t="str">
        <f t="shared" si="0"/>
        <v/>
      </c>
    </row>
    <row r="24" spans="1:9" x14ac:dyDescent="0.25">
      <c r="A24" s="103">
        <v>7</v>
      </c>
      <c r="B24" s="104" t="s">
        <v>36</v>
      </c>
      <c r="C24" s="90"/>
      <c r="D24" s="90"/>
      <c r="E24" s="90"/>
      <c r="F24" s="92"/>
      <c r="G24" s="90"/>
      <c r="H24" s="97"/>
      <c r="I24" s="91" t="str">
        <f t="shared" si="0"/>
        <v/>
      </c>
    </row>
    <row r="25" spans="1:9" x14ac:dyDescent="0.25">
      <c r="A25" s="103">
        <v>8</v>
      </c>
      <c r="B25" s="104" t="s">
        <v>36</v>
      </c>
      <c r="C25" s="90"/>
      <c r="D25" s="90"/>
      <c r="E25" s="90"/>
      <c r="F25" s="92"/>
      <c r="G25" s="90"/>
      <c r="H25" s="97"/>
      <c r="I25" s="91" t="str">
        <f t="shared" si="0"/>
        <v/>
      </c>
    </row>
    <row r="26" spans="1:9" x14ac:dyDescent="0.25">
      <c r="A26" s="103">
        <v>9</v>
      </c>
      <c r="B26" s="104" t="s">
        <v>36</v>
      </c>
      <c r="C26" s="90"/>
      <c r="D26" s="90"/>
      <c r="E26" s="90"/>
      <c r="F26" s="92"/>
      <c r="G26" s="90"/>
      <c r="H26" s="97"/>
      <c r="I26" s="91" t="str">
        <f t="shared" si="0"/>
        <v/>
      </c>
    </row>
    <row r="27" spans="1:9" x14ac:dyDescent="0.25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5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5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5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5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5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5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5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5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5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5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5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5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5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5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5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5">
      <c r="D43" s="184" t="s">
        <v>82</v>
      </c>
      <c r="E43" s="184"/>
      <c r="F43" s="184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5">
      <c r="D44" s="184" t="s">
        <v>84</v>
      </c>
      <c r="E44" s="184"/>
      <c r="F44" s="184"/>
      <c r="G44" s="184"/>
      <c r="H44" s="184"/>
      <c r="I44" s="206" t="e">
        <f>IF($I$43&lt;8,"Minimažoretky",IF($I$43&lt;11,"Děti mladší",IF($I$43&lt;14,"Děti starší",IF($I$43&lt;17,"Junior","Senior"))))</f>
        <v>#DIV/0!</v>
      </c>
    </row>
    <row r="45" spans="1:9" x14ac:dyDescent="0.25">
      <c r="D45" s="185"/>
      <c r="E45" s="185"/>
      <c r="F45" s="185"/>
      <c r="G45" s="185"/>
      <c r="H45" s="88" t="str">
        <f>IF($G$43&lt;10,"je jich málo","ANO")</f>
        <v>je jich málo</v>
      </c>
      <c r="I45" s="114"/>
    </row>
    <row r="46" spans="1:9" x14ac:dyDescent="0.25">
      <c r="D46" s="115"/>
      <c r="E46" s="115"/>
      <c r="F46" s="115"/>
      <c r="G46" s="115"/>
      <c r="H46" s="115"/>
    </row>
    <row r="47" spans="1:9" x14ac:dyDescent="0.25">
      <c r="D47" s="115"/>
      <c r="E47" s="115"/>
      <c r="F47" s="115"/>
      <c r="G47" s="115"/>
      <c r="H47" s="115"/>
    </row>
    <row r="48" spans="1:9" x14ac:dyDescent="0.25">
      <c r="D48" s="115"/>
      <c r="E48" s="115"/>
      <c r="F48" s="115"/>
      <c r="G48" s="115"/>
      <c r="H48" s="115"/>
    </row>
    <row r="49" spans="4:4" x14ac:dyDescent="0.25">
      <c r="D49" s="116"/>
    </row>
    <row r="50" spans="4:4" x14ac:dyDescent="0.25">
      <c r="D50" s="116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</sheetData>
  <sheetProtection algorithmName="SHA-512" hashValue="YfYPTDddnIfcUHv4PtDS2k0E5NrMaAuTqao18iuZNvmzONGSqWem8lxmh6Ip9bilrzfkNxWpQQFTsmjKmB0ONg==" saltValue="1TY4W1dttqeC9uaAYe0uAA==" spinCount="100000" sheet="1" objects="1" scenarios="1"/>
  <mergeCells count="21">
    <mergeCell ref="D3:J3"/>
    <mergeCell ref="D4:J4"/>
    <mergeCell ref="E5:J5"/>
    <mergeCell ref="C4:C6"/>
    <mergeCell ref="D14:E14"/>
    <mergeCell ref="F14:K14"/>
    <mergeCell ref="D10:E10"/>
    <mergeCell ref="F10:K10"/>
    <mergeCell ref="D8:E8"/>
    <mergeCell ref="F8:K8"/>
    <mergeCell ref="D9:E9"/>
    <mergeCell ref="F9:K9"/>
    <mergeCell ref="D43:F43"/>
    <mergeCell ref="D44:H44"/>
    <mergeCell ref="D45:G45"/>
    <mergeCell ref="D11:E11"/>
    <mergeCell ref="F11:K11"/>
    <mergeCell ref="D12:E12"/>
    <mergeCell ref="F12:K12"/>
    <mergeCell ref="D13:E13"/>
    <mergeCell ref="G13:K13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L60"/>
  <sheetViews>
    <sheetView topLeftCell="A31" workbookViewId="0">
      <selection activeCell="I44" sqref="I44"/>
    </sheetView>
  </sheetViews>
  <sheetFormatPr defaultColWidth="11.44140625" defaultRowHeight="13.2" x14ac:dyDescent="0.25"/>
  <cols>
    <col min="1" max="1" width="4.109375" style="77" customWidth="1"/>
    <col min="2" max="2" width="0" style="77" hidden="1" customWidth="1"/>
    <col min="3" max="3" width="13.44140625" style="77" customWidth="1"/>
    <col min="4" max="4" width="14.88671875" style="77" customWidth="1"/>
    <col min="5" max="5" width="13.44140625" style="77" customWidth="1"/>
    <col min="6" max="8" width="9.6640625" style="77" customWidth="1"/>
    <col min="9" max="9" width="13.33203125" style="77" customWidth="1"/>
    <col min="10" max="11" width="9.6640625" style="77" customWidth="1"/>
    <col min="12" max="16384" width="11.44140625" style="77"/>
  </cols>
  <sheetData>
    <row r="1" spans="1:12" x14ac:dyDescent="0.25">
      <c r="A1" s="78"/>
      <c r="B1" s="78"/>
      <c r="C1" s="78"/>
      <c r="L1" s="93"/>
    </row>
    <row r="2" spans="1:12" ht="17.399999999999999" x14ac:dyDescent="0.3">
      <c r="D2" s="1" t="s">
        <v>638</v>
      </c>
      <c r="L2" s="93"/>
    </row>
    <row r="3" spans="1:12" x14ac:dyDescent="0.25">
      <c r="C3" s="160"/>
      <c r="D3" s="189" t="s">
        <v>37</v>
      </c>
      <c r="E3" s="189"/>
      <c r="F3" s="189"/>
      <c r="G3" s="189"/>
      <c r="H3" s="189"/>
      <c r="I3" s="189"/>
      <c r="J3" s="189"/>
      <c r="L3" s="93"/>
    </row>
    <row r="4" spans="1:12" x14ac:dyDescent="0.25">
      <c r="C4" s="190"/>
      <c r="D4" s="200"/>
      <c r="E4" s="200"/>
      <c r="F4" s="200"/>
      <c r="G4" s="200"/>
      <c r="H4" s="200"/>
      <c r="I4" s="200"/>
      <c r="J4" s="200"/>
    </row>
    <row r="5" spans="1:12" x14ac:dyDescent="0.25">
      <c r="C5" s="190"/>
      <c r="D5" s="152"/>
      <c r="E5" s="191"/>
      <c r="F5" s="191"/>
      <c r="G5" s="191"/>
      <c r="H5" s="191"/>
      <c r="I5" s="191"/>
      <c r="J5" s="191"/>
    </row>
    <row r="6" spans="1:12" x14ac:dyDescent="0.25">
      <c r="C6" s="190"/>
      <c r="D6" s="152"/>
      <c r="E6" s="150"/>
      <c r="F6" s="150"/>
      <c r="G6" s="150"/>
      <c r="H6" s="150"/>
      <c r="I6" s="150"/>
      <c r="J6" s="150"/>
    </row>
    <row r="8" spans="1:12" x14ac:dyDescent="0.25">
      <c r="D8" s="192" t="s">
        <v>25</v>
      </c>
      <c r="E8" s="193"/>
      <c r="F8" s="201"/>
      <c r="G8" s="202"/>
      <c r="H8" s="202"/>
      <c r="I8" s="202"/>
      <c r="J8" s="202"/>
      <c r="K8" s="203"/>
    </row>
    <row r="9" spans="1:12" x14ac:dyDescent="0.25">
      <c r="D9" s="192" t="s">
        <v>23</v>
      </c>
      <c r="E9" s="193"/>
      <c r="F9" s="201"/>
      <c r="G9" s="202"/>
      <c r="H9" s="202"/>
      <c r="I9" s="202"/>
      <c r="J9" s="202"/>
      <c r="K9" s="203"/>
    </row>
    <row r="10" spans="1:12" x14ac:dyDescent="0.25">
      <c r="D10" s="192" t="s">
        <v>26</v>
      </c>
      <c r="E10" s="193"/>
      <c r="F10" s="201"/>
      <c r="G10" s="202"/>
      <c r="H10" s="202"/>
      <c r="I10" s="202"/>
      <c r="J10" s="202"/>
      <c r="K10" s="203"/>
    </row>
    <row r="11" spans="1:12" x14ac:dyDescent="0.25">
      <c r="D11" s="192" t="s">
        <v>27</v>
      </c>
      <c r="E11" s="193"/>
      <c r="F11" s="201"/>
      <c r="G11" s="202"/>
      <c r="H11" s="202"/>
      <c r="I11" s="202"/>
      <c r="J11" s="202"/>
      <c r="K11" s="203"/>
    </row>
    <row r="12" spans="1:12" x14ac:dyDescent="0.25">
      <c r="D12" s="192" t="s">
        <v>75</v>
      </c>
      <c r="E12" s="193"/>
      <c r="F12" s="201"/>
      <c r="G12" s="202"/>
      <c r="H12" s="202"/>
      <c r="I12" s="202"/>
      <c r="J12" s="202"/>
      <c r="K12" s="203"/>
    </row>
    <row r="13" spans="1:12" x14ac:dyDescent="0.25">
      <c r="D13" s="192" t="s">
        <v>31</v>
      </c>
      <c r="E13" s="193"/>
      <c r="F13" s="98"/>
      <c r="G13" s="118" t="s">
        <v>76</v>
      </c>
      <c r="H13" s="119"/>
      <c r="I13" s="119"/>
      <c r="J13" s="119"/>
      <c r="K13" s="120"/>
    </row>
    <row r="14" spans="1:12" x14ac:dyDescent="0.25">
      <c r="D14" s="192" t="s">
        <v>632</v>
      </c>
      <c r="E14" s="193"/>
      <c r="F14" s="194" t="s">
        <v>639</v>
      </c>
      <c r="G14" s="194"/>
      <c r="H14" s="194"/>
      <c r="I14" s="194"/>
      <c r="J14" s="194"/>
      <c r="K14" s="194"/>
    </row>
    <row r="15" spans="1:12" x14ac:dyDescent="0.25">
      <c r="I15" s="111" t="s">
        <v>643</v>
      </c>
    </row>
    <row r="16" spans="1:12" s="144" customFormat="1" x14ac:dyDescent="0.25">
      <c r="D16" s="145" t="s">
        <v>35</v>
      </c>
      <c r="E16" s="146" t="s">
        <v>34</v>
      </c>
      <c r="F16" s="146" t="s">
        <v>38</v>
      </c>
      <c r="G16" s="146"/>
      <c r="H16" s="114"/>
      <c r="I16" s="111">
        <v>2021</v>
      </c>
    </row>
    <row r="17" spans="1:9" s="144" customFormat="1" x14ac:dyDescent="0.25">
      <c r="B17" s="85" t="s">
        <v>62</v>
      </c>
      <c r="C17" s="85" t="s">
        <v>39</v>
      </c>
      <c r="D17" s="85"/>
      <c r="E17" s="142"/>
      <c r="F17" s="142" t="s">
        <v>63</v>
      </c>
      <c r="G17" s="142" t="s">
        <v>40</v>
      </c>
      <c r="H17" s="143" t="s">
        <v>41</v>
      </c>
      <c r="I17" s="89" t="s">
        <v>42</v>
      </c>
    </row>
    <row r="18" spans="1:9" x14ac:dyDescent="0.25">
      <c r="A18" s="99">
        <v>1</v>
      </c>
      <c r="B18" s="100" t="s">
        <v>36</v>
      </c>
      <c r="C18" s="95"/>
      <c r="D18" s="95"/>
      <c r="E18" s="95"/>
      <c r="F18" s="101"/>
      <c r="G18" s="125"/>
      <c r="H18" s="126"/>
      <c r="I18" s="91" t="str">
        <f>IF(C18="","",(IF($H18="","",IF($G18="","",IF($H18="","",IF(12-$G18&gt;0,$I$16-$H18,$I$16-$H18))))))</f>
        <v/>
      </c>
    </row>
    <row r="19" spans="1:9" x14ac:dyDescent="0.25">
      <c r="A19" s="103">
        <v>2</v>
      </c>
      <c r="B19" s="104" t="s">
        <v>36</v>
      </c>
      <c r="C19" s="90"/>
      <c r="D19" s="90"/>
      <c r="E19" s="90"/>
      <c r="F19" s="92"/>
      <c r="G19" s="127"/>
      <c r="H19" s="128"/>
      <c r="I19" s="91" t="str">
        <f>IF(C19="","",(IF($H19="","",IF($G19="","",IF($H19="","",IF(12-$G19&gt;0,$I$16-$H19,$I$16-$H19))))))</f>
        <v/>
      </c>
    </row>
    <row r="20" spans="1:9" x14ac:dyDescent="0.25">
      <c r="A20" s="103">
        <v>3</v>
      </c>
      <c r="B20" s="104" t="s">
        <v>36</v>
      </c>
      <c r="C20" s="90"/>
      <c r="D20" s="90"/>
      <c r="E20" s="90"/>
      <c r="F20" s="92"/>
      <c r="G20" s="127"/>
      <c r="H20" s="128"/>
      <c r="I20" s="91" t="str">
        <f>IF(C20="","",(IF($H20="","",IF($G20="","",IF($H20="","",IF(12-$G20&gt;0,$I$16-$H20,$I$16-$H20))))))</f>
        <v/>
      </c>
    </row>
    <row r="21" spans="1:9" x14ac:dyDescent="0.25">
      <c r="A21" s="103">
        <v>4</v>
      </c>
      <c r="B21" s="104" t="s">
        <v>36</v>
      </c>
      <c r="C21" s="90"/>
      <c r="D21" s="90"/>
      <c r="E21" s="90"/>
      <c r="F21" s="92"/>
      <c r="G21" s="127"/>
      <c r="H21" s="128"/>
      <c r="I21" s="91" t="str">
        <f t="shared" ref="I21:I42" si="0">IF(C21="","",(IF($H21="","",IF($G21="","",IF($H21="","",IF(12-$G21&gt;0,$I$16-$H21,$I$16-$H21))))))</f>
        <v/>
      </c>
    </row>
    <row r="22" spans="1:9" x14ac:dyDescent="0.25">
      <c r="A22" s="103">
        <v>5</v>
      </c>
      <c r="B22" s="104" t="s">
        <v>36</v>
      </c>
      <c r="C22" s="90"/>
      <c r="D22" s="90"/>
      <c r="E22" s="90"/>
      <c r="F22" s="92"/>
      <c r="G22" s="127"/>
      <c r="H22" s="128"/>
      <c r="I22" s="91" t="str">
        <f t="shared" si="0"/>
        <v/>
      </c>
    </row>
    <row r="23" spans="1:9" x14ac:dyDescent="0.25">
      <c r="A23" s="103">
        <v>6</v>
      </c>
      <c r="B23" s="104" t="s">
        <v>36</v>
      </c>
      <c r="C23" s="90"/>
      <c r="D23" s="90"/>
      <c r="E23" s="90"/>
      <c r="F23" s="92"/>
      <c r="G23" s="127"/>
      <c r="H23" s="128"/>
      <c r="I23" s="91" t="str">
        <f t="shared" si="0"/>
        <v/>
      </c>
    </row>
    <row r="24" spans="1:9" x14ac:dyDescent="0.25">
      <c r="A24" s="103">
        <v>7</v>
      </c>
      <c r="B24" s="104" t="s">
        <v>36</v>
      </c>
      <c r="C24" s="90"/>
      <c r="D24" s="90"/>
      <c r="E24" s="90"/>
      <c r="F24" s="92"/>
      <c r="G24" s="127"/>
      <c r="H24" s="128"/>
      <c r="I24" s="91" t="str">
        <f t="shared" si="0"/>
        <v/>
      </c>
    </row>
    <row r="25" spans="1:9" x14ac:dyDescent="0.25">
      <c r="A25" s="103">
        <v>8</v>
      </c>
      <c r="B25" s="104" t="s">
        <v>36</v>
      </c>
      <c r="C25" s="90"/>
      <c r="D25" s="90"/>
      <c r="E25" s="90"/>
      <c r="F25" s="92"/>
      <c r="G25" s="127"/>
      <c r="H25" s="128"/>
      <c r="I25" s="91" t="str">
        <f t="shared" si="0"/>
        <v/>
      </c>
    </row>
    <row r="26" spans="1:9" x14ac:dyDescent="0.25">
      <c r="A26" s="103">
        <v>9</v>
      </c>
      <c r="B26" s="104" t="s">
        <v>36</v>
      </c>
      <c r="C26" s="90"/>
      <c r="D26" s="90"/>
      <c r="E26" s="90"/>
      <c r="F26" s="92"/>
      <c r="G26" s="127"/>
      <c r="H26" s="128"/>
      <c r="I26" s="91" t="str">
        <f t="shared" si="0"/>
        <v/>
      </c>
    </row>
    <row r="27" spans="1:9" x14ac:dyDescent="0.25">
      <c r="A27" s="103">
        <v>10</v>
      </c>
      <c r="B27" s="104" t="s">
        <v>36</v>
      </c>
      <c r="C27" s="90"/>
      <c r="D27" s="90"/>
      <c r="E27" s="90"/>
      <c r="F27" s="92"/>
      <c r="G27" s="90"/>
      <c r="H27" s="97"/>
      <c r="I27" s="91" t="str">
        <f t="shared" si="0"/>
        <v/>
      </c>
    </row>
    <row r="28" spans="1:9" x14ac:dyDescent="0.25">
      <c r="A28" s="103">
        <v>11</v>
      </c>
      <c r="B28" s="104" t="s">
        <v>36</v>
      </c>
      <c r="C28" s="90"/>
      <c r="D28" s="90"/>
      <c r="E28" s="90"/>
      <c r="F28" s="92"/>
      <c r="G28" s="90"/>
      <c r="H28" s="97"/>
      <c r="I28" s="91" t="str">
        <f t="shared" si="0"/>
        <v/>
      </c>
    </row>
    <row r="29" spans="1:9" x14ac:dyDescent="0.25">
      <c r="A29" s="103">
        <v>12</v>
      </c>
      <c r="B29" s="104" t="s">
        <v>36</v>
      </c>
      <c r="C29" s="90"/>
      <c r="D29" s="90"/>
      <c r="E29" s="90"/>
      <c r="F29" s="92"/>
      <c r="G29" s="90"/>
      <c r="H29" s="97"/>
      <c r="I29" s="91" t="str">
        <f t="shared" si="0"/>
        <v/>
      </c>
    </row>
    <row r="30" spans="1:9" x14ac:dyDescent="0.25">
      <c r="A30" s="103">
        <v>13</v>
      </c>
      <c r="B30" s="104" t="s">
        <v>36</v>
      </c>
      <c r="C30" s="90"/>
      <c r="D30" s="90"/>
      <c r="E30" s="90"/>
      <c r="F30" s="92"/>
      <c r="G30" s="90"/>
      <c r="H30" s="97"/>
      <c r="I30" s="91" t="str">
        <f t="shared" si="0"/>
        <v/>
      </c>
    </row>
    <row r="31" spans="1:9" x14ac:dyDescent="0.25">
      <c r="A31" s="103">
        <v>14</v>
      </c>
      <c r="B31" s="104" t="s">
        <v>36</v>
      </c>
      <c r="C31" s="90"/>
      <c r="D31" s="90"/>
      <c r="E31" s="90"/>
      <c r="F31" s="92"/>
      <c r="G31" s="90"/>
      <c r="H31" s="97"/>
      <c r="I31" s="91" t="str">
        <f t="shared" si="0"/>
        <v/>
      </c>
    </row>
    <row r="32" spans="1:9" x14ac:dyDescent="0.25">
      <c r="A32" s="103">
        <v>15</v>
      </c>
      <c r="B32" s="104" t="s">
        <v>36</v>
      </c>
      <c r="C32" s="90"/>
      <c r="D32" s="90"/>
      <c r="E32" s="90"/>
      <c r="F32" s="92"/>
      <c r="G32" s="90"/>
      <c r="H32" s="97"/>
      <c r="I32" s="91" t="str">
        <f t="shared" si="0"/>
        <v/>
      </c>
    </row>
    <row r="33" spans="1:9" x14ac:dyDescent="0.25">
      <c r="A33" s="103">
        <v>16</v>
      </c>
      <c r="B33" s="104" t="s">
        <v>36</v>
      </c>
      <c r="C33" s="90"/>
      <c r="D33" s="90"/>
      <c r="E33" s="90"/>
      <c r="F33" s="92"/>
      <c r="G33" s="90"/>
      <c r="H33" s="97"/>
      <c r="I33" s="91" t="str">
        <f t="shared" si="0"/>
        <v/>
      </c>
    </row>
    <row r="34" spans="1:9" x14ac:dyDescent="0.25">
      <c r="A34" s="103">
        <v>17</v>
      </c>
      <c r="B34" s="104" t="s">
        <v>36</v>
      </c>
      <c r="C34" s="90"/>
      <c r="D34" s="90"/>
      <c r="E34" s="90"/>
      <c r="F34" s="92"/>
      <c r="G34" s="90"/>
      <c r="H34" s="97"/>
      <c r="I34" s="91" t="str">
        <f t="shared" si="0"/>
        <v/>
      </c>
    </row>
    <row r="35" spans="1:9" x14ac:dyDescent="0.25">
      <c r="A35" s="103">
        <v>18</v>
      </c>
      <c r="B35" s="104" t="s">
        <v>36</v>
      </c>
      <c r="C35" s="90"/>
      <c r="D35" s="90"/>
      <c r="E35" s="90"/>
      <c r="F35" s="92"/>
      <c r="G35" s="90"/>
      <c r="H35" s="97"/>
      <c r="I35" s="91" t="str">
        <f t="shared" si="0"/>
        <v/>
      </c>
    </row>
    <row r="36" spans="1:9" x14ac:dyDescent="0.25">
      <c r="A36" s="103">
        <v>19</v>
      </c>
      <c r="B36" s="104" t="s">
        <v>36</v>
      </c>
      <c r="C36" s="90"/>
      <c r="D36" s="90"/>
      <c r="E36" s="90"/>
      <c r="F36" s="92"/>
      <c r="G36" s="90"/>
      <c r="H36" s="97"/>
      <c r="I36" s="91" t="str">
        <f t="shared" si="0"/>
        <v/>
      </c>
    </row>
    <row r="37" spans="1:9" x14ac:dyDescent="0.25">
      <c r="A37" s="103">
        <v>20</v>
      </c>
      <c r="B37" s="104" t="s">
        <v>36</v>
      </c>
      <c r="C37" s="90"/>
      <c r="D37" s="90"/>
      <c r="E37" s="90"/>
      <c r="F37" s="92"/>
      <c r="G37" s="90"/>
      <c r="H37" s="97"/>
      <c r="I37" s="91" t="str">
        <f t="shared" si="0"/>
        <v/>
      </c>
    </row>
    <row r="38" spans="1:9" x14ac:dyDescent="0.25">
      <c r="A38" s="103">
        <v>21</v>
      </c>
      <c r="B38" s="104" t="s">
        <v>36</v>
      </c>
      <c r="C38" s="90"/>
      <c r="D38" s="90"/>
      <c r="E38" s="90"/>
      <c r="F38" s="92"/>
      <c r="G38" s="90"/>
      <c r="H38" s="97"/>
      <c r="I38" s="91" t="str">
        <f t="shared" si="0"/>
        <v/>
      </c>
    </row>
    <row r="39" spans="1:9" x14ac:dyDescent="0.25">
      <c r="A39" s="103">
        <v>22</v>
      </c>
      <c r="B39" s="104" t="s">
        <v>36</v>
      </c>
      <c r="C39" s="90"/>
      <c r="D39" s="90"/>
      <c r="E39" s="90"/>
      <c r="F39" s="92"/>
      <c r="G39" s="90"/>
      <c r="H39" s="97"/>
      <c r="I39" s="91" t="str">
        <f t="shared" si="0"/>
        <v/>
      </c>
    </row>
    <row r="40" spans="1:9" x14ac:dyDescent="0.25">
      <c r="A40" s="103">
        <v>23</v>
      </c>
      <c r="B40" s="104" t="s">
        <v>36</v>
      </c>
      <c r="C40" s="90"/>
      <c r="D40" s="90"/>
      <c r="E40" s="90"/>
      <c r="F40" s="92"/>
      <c r="G40" s="90"/>
      <c r="H40" s="97"/>
      <c r="I40" s="91" t="str">
        <f t="shared" si="0"/>
        <v/>
      </c>
    </row>
    <row r="41" spans="1:9" x14ac:dyDescent="0.25">
      <c r="A41" s="103">
        <v>24</v>
      </c>
      <c r="B41" s="104" t="s">
        <v>36</v>
      </c>
      <c r="C41" s="90"/>
      <c r="D41" s="90"/>
      <c r="E41" s="90"/>
      <c r="F41" s="92"/>
      <c r="G41" s="90"/>
      <c r="H41" s="97"/>
      <c r="I41" s="91" t="str">
        <f t="shared" si="0"/>
        <v/>
      </c>
    </row>
    <row r="42" spans="1:9" x14ac:dyDescent="0.25">
      <c r="A42" s="107">
        <v>25</v>
      </c>
      <c r="B42" s="104" t="s">
        <v>36</v>
      </c>
      <c r="C42" s="90"/>
      <c r="D42" s="90"/>
      <c r="E42" s="90"/>
      <c r="F42" s="92"/>
      <c r="G42" s="90"/>
      <c r="H42" s="97"/>
      <c r="I42" s="91" t="str">
        <f t="shared" si="0"/>
        <v/>
      </c>
    </row>
    <row r="43" spans="1:9" x14ac:dyDescent="0.25">
      <c r="D43" s="208" t="s">
        <v>82</v>
      </c>
      <c r="E43" s="122"/>
      <c r="F43" s="123"/>
      <c r="G43" s="89">
        <f>COUNT(I18:I42)</f>
        <v>0</v>
      </c>
      <c r="H43" s="81" t="s">
        <v>83</v>
      </c>
      <c r="I43" s="113" t="e">
        <f>AVERAGE(I18:I42)</f>
        <v>#DIV/0!</v>
      </c>
    </row>
    <row r="44" spans="1:9" x14ac:dyDescent="0.25">
      <c r="D44" s="121" t="s">
        <v>84</v>
      </c>
      <c r="E44" s="122"/>
      <c r="F44" s="122"/>
      <c r="G44" s="122"/>
      <c r="H44" s="123"/>
      <c r="I44" s="206" t="e">
        <f>IF($I$43&lt;8,"Minimažoretky",IF($I$43&lt;11,"Děti mladší",IF($I$43&lt;14,"Děti starší",IF($I$43&lt;17,"Junior","Senior"))))</f>
        <v>#DIV/0!</v>
      </c>
    </row>
    <row r="45" spans="1:9" x14ac:dyDescent="0.25">
      <c r="D45" s="29"/>
      <c r="E45" s="124"/>
      <c r="F45" s="124"/>
      <c r="G45" s="124"/>
      <c r="H45" s="88" t="str">
        <f>IF($G$43&lt;10,"je jich málo","ANO")</f>
        <v>je jich málo</v>
      </c>
      <c r="I45" s="114"/>
    </row>
    <row r="46" spans="1:9" x14ac:dyDescent="0.25">
      <c r="D46" s="115"/>
      <c r="E46" s="115"/>
      <c r="F46" s="115"/>
      <c r="G46" s="115"/>
      <c r="H46" s="115"/>
    </row>
    <row r="47" spans="1:9" x14ac:dyDescent="0.25">
      <c r="D47" s="115"/>
      <c r="E47" s="115"/>
      <c r="F47" s="115"/>
      <c r="G47" s="115"/>
      <c r="H47" s="115"/>
    </row>
    <row r="48" spans="1:9" x14ac:dyDescent="0.25">
      <c r="D48" s="115"/>
      <c r="E48" s="115"/>
      <c r="F48" s="115"/>
      <c r="G48" s="115"/>
      <c r="H48" s="115"/>
    </row>
    <row r="49" spans="4:4" x14ac:dyDescent="0.25">
      <c r="D49" s="116"/>
    </row>
    <row r="50" spans="4:4" x14ac:dyDescent="0.25">
      <c r="D50" s="116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</sheetData>
  <sheetProtection algorithmName="SHA-512" hashValue="DL1WzFNGAt3KwXm6t8RxFHoiVNkiyoGaNOvVAP4VvZSAp3kBt4hV2CqTLFD59W3ESg3OKxo9ueuHvILaKJT0Nw==" saltValue="ceap1chTRrHD61elCl1hAw==" spinCount="100000" sheet="1" objects="1" scenarios="1"/>
  <mergeCells count="17">
    <mergeCell ref="F14:K14"/>
    <mergeCell ref="D10:E10"/>
    <mergeCell ref="D11:E11"/>
    <mergeCell ref="D12:E12"/>
    <mergeCell ref="D13:E13"/>
    <mergeCell ref="D14:E14"/>
    <mergeCell ref="F10:K10"/>
    <mergeCell ref="F11:K11"/>
    <mergeCell ref="F12:K12"/>
    <mergeCell ref="D9:E9"/>
    <mergeCell ref="E5:J5"/>
    <mergeCell ref="C4:C6"/>
    <mergeCell ref="D8:E8"/>
    <mergeCell ref="F8:K8"/>
    <mergeCell ref="F9:K9"/>
    <mergeCell ref="D3:J3"/>
    <mergeCell ref="D4:J4"/>
  </mergeCells>
  <pageMargins left="0.19652777777777777" right="0.19652777777777777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Fakturační údaje</vt:lpstr>
      <vt:lpstr>Informace</vt:lpstr>
      <vt:lpstr>Fakturační_údaje</vt:lpstr>
      <vt:lpstr>Poznámky</vt:lpstr>
      <vt:lpstr>final_skupiny</vt:lpstr>
      <vt:lpstr>PF 1</vt:lpstr>
      <vt:lpstr>PF 2</vt:lpstr>
      <vt:lpstr>PF 3</vt:lpstr>
      <vt:lpstr>PF 4</vt:lpstr>
      <vt:lpstr>PF 5</vt:lpstr>
      <vt:lpstr>Miniformace 1</vt:lpstr>
      <vt:lpstr>Miniformace 2</vt:lpstr>
      <vt:lpstr>Miniformace 3</vt:lpstr>
      <vt:lpstr>Twirling corps 2</vt:lpstr>
      <vt:lpstr>Pompony 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Janoušková Tereza</dc:creator>
  <cp:lastModifiedBy>Michaela Michaela</cp:lastModifiedBy>
  <dcterms:created xsi:type="dcterms:W3CDTF">2019-01-06T12:19:39Z</dcterms:created>
  <dcterms:modified xsi:type="dcterms:W3CDTF">2021-08-06T22:24:04Z</dcterms:modified>
</cp:coreProperties>
</file>